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2019" sheetId="1" r:id="rId1"/>
    <sheet name="2017-2019" sheetId="2" r:id="rId2"/>
  </sheets>
  <definedNames>
    <definedName name="_xlnm.Print_Titles" localSheetId="0">'2019'!$2:$4</definedName>
  </definedNames>
  <calcPr fullCalcOnLoad="1"/>
</workbook>
</file>

<file path=xl/sharedStrings.xml><?xml version="1.0" encoding="utf-8"?>
<sst xmlns="http://schemas.openxmlformats.org/spreadsheetml/2006/main" count="496" uniqueCount="237">
  <si>
    <t>Актуализация сведений дежурного (опорного) плана застройки и инженерной инфраструктуры населенных пунктов Озерского городского округа</t>
  </si>
  <si>
    <t>Охват населенных пунктов округа системой централизованного оповещения</t>
  </si>
  <si>
    <t>Количество участников, посетивших лекции, беседы профилактического характера</t>
  </si>
  <si>
    <t>№ п/п</t>
  </si>
  <si>
    <t>Эффективность использования бюджетных средств</t>
  </si>
  <si>
    <t>Количество выполненных лабораторных исследований компонентов окружающей среды</t>
  </si>
  <si>
    <t>Охват обучающихся льготной категории бесплатным горячим питанием, от общего числа обучающихся льготной категории</t>
  </si>
  <si>
    <t>Количество молодых семей, которым предоставлены социальные выплаты в форме свидетельств на
приобретение жилья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</si>
  <si>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</si>
  <si>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>Площадь земельных участков, в отношении которых проводятся кадастровые работы с целью отнесения к муниципальной собственности</t>
  </si>
  <si>
    <t>Площадь пляжей, находящихся на обслуживании и санитарном содержании</t>
  </si>
  <si>
    <t>Количество исследований воды и песка</t>
  </si>
  <si>
    <t>Количество очисток дна, проводимых в пределах водной акватории пляжей</t>
  </si>
  <si>
    <t>Доля молодых людей, принявших участие в мероприятиях гражданско - патриотической направленности, от общего числа молодых людей в Озерском городском округе в возрасте от 14 до 30 лет</t>
  </si>
  <si>
    <t>Доля молодых людей, принявших участие в мероприятиях сферы досуга и творческой деятельности, от общего числа молодых людей в Озерском городском округе в возрасте от 14 до 30 лет</t>
  </si>
  <si>
    <t>Доля молодых людей, состоящих в общественных объединениях, от общего числа молодых людей в Озерском городском округе в возрасте от 14 до 30 лет</t>
  </si>
  <si>
    <t>Количество муниципальных служащих, прошедших повышение квалификации по программе 72 и более часов</t>
  </si>
  <si>
    <t>Количество вырубленных старовозрастных, больных и аварийных деревьев на территории Озерского городского округа</t>
  </si>
  <si>
    <t>Объем ликвидированных несанкционированных свалок</t>
  </si>
  <si>
    <t>ед. изм.</t>
  </si>
  <si>
    <t>%</t>
  </si>
  <si>
    <t>чел.</t>
  </si>
  <si>
    <t>ед.</t>
  </si>
  <si>
    <t>семей</t>
  </si>
  <si>
    <t>метр</t>
  </si>
  <si>
    <t>га</t>
  </si>
  <si>
    <t>шт.</t>
  </si>
  <si>
    <t>Управление образования администрации Озерского городского округа</t>
  </si>
  <si>
    <t>Управление социальной защиты населения администрации Озерского городского округа</t>
  </si>
  <si>
    <t>Количество молодых семей, улучшивших жилищные условия, в том числе с помощью ипотечных жилищных кредитов</t>
  </si>
  <si>
    <t>Управление жилищно-коммунального хозяйства администрации Озерского городского округа</t>
  </si>
  <si>
    <t>Подпрограмма "Оказание молодым семьям государственной поддержки для улучшения жилищных условий"</t>
  </si>
  <si>
    <t>Управление капитального строительства и благоустройства администрации Озерского городского округа</t>
  </si>
  <si>
    <t>Управление имущественных отношений администрации Озерского городского округа</t>
  </si>
  <si>
    <t>куб.м.</t>
  </si>
  <si>
    <t>Управление культуры администрации Озерского городского округа</t>
  </si>
  <si>
    <t>Количество одаренных детей, обучающихся в учреждениях дополнительного образования, подведомственных Управлению культуры администрации Озерского городского округа, ежегодно получающих стипендию</t>
  </si>
  <si>
    <t>Администрация Озерского городского округа (Служба по делам молодежи администрации округа)</t>
  </si>
  <si>
    <t>Администрация Озерского городского округа (Отдел кадров и муниципальной службы администрации округа)</t>
  </si>
  <si>
    <t>Администрация Озерского городского округа (Отдел охраны окружающей среды администрации округа)</t>
  </si>
  <si>
    <t>иссл.</t>
  </si>
  <si>
    <t>Администрация Озерского городского округа (Отдел по режиму администрации округа)</t>
  </si>
  <si>
    <t>Администрация Озерского городского округа (Служба безопасности и взаимодействия с правоохранительными органами администрации округа)</t>
  </si>
  <si>
    <t>Управление по делам ГО и ЧС администрации Озерского городского округа</t>
  </si>
  <si>
    <t>Управление архитектуры и градостроительства администрации Озерского городского округа</t>
  </si>
  <si>
    <t>19</t>
  </si>
  <si>
    <t>Межбюджетные трансферты из федерального бюджета</t>
  </si>
  <si>
    <t>Межбюджетные трансферты из областного бюджета</t>
  </si>
  <si>
    <t>Средства бюджета округа</t>
  </si>
  <si>
    <t>Всего по муниципальной программе:</t>
  </si>
  <si>
    <t>Источник финансирования</t>
  </si>
  <si>
    <t>Наименование муниципальной программы (подпрограммы)</t>
  </si>
  <si>
    <t>Плановые</t>
  </si>
  <si>
    <t>Фактические</t>
  </si>
  <si>
    <t xml:space="preserve">Оценка полноты использования бюджетных средств (ПИБС), % </t>
  </si>
  <si>
    <t xml:space="preserve"> 6=5/4*100%</t>
  </si>
  <si>
    <t>Наименование целевого показателя (индикативного )</t>
  </si>
  <si>
    <t>Плановое</t>
  </si>
  <si>
    <t>Фактическое</t>
  </si>
  <si>
    <t>Оценка достижения плановых целевых показателей (индикаторов) (ДИП), %</t>
  </si>
  <si>
    <t xml:space="preserve">Оценка эффективности реализации  муниципальной программы (подпрограммы) (О) </t>
  </si>
  <si>
    <t>Всего по подпрограмме:</t>
  </si>
  <si>
    <t>Начальник Управления экономики администрации Озерского городского округа</t>
  </si>
  <si>
    <t>Количество переселенных семей, проживающих в жилых помещениях, не отвечающих установленным санитарным и техническим требованиям (в том числе с выплатой выкупной стоимости)</t>
  </si>
  <si>
    <t>Охват обучающихся МБСУВУ «Школа №202» бесплатным горячим питанием, от общего числа обучающихся в МБСУВУ Школа №202</t>
  </si>
  <si>
    <t>А.И. Жмайло</t>
  </si>
  <si>
    <t>«Обеспечение градостроительной деятельности на территории Озерского городского округа Челябинской области» на 2017 год и на плановый период 2018 и 2019 годов</t>
  </si>
  <si>
    <t>Демонтаж рекламных конструкций на территории Озерского городского округа</t>
  </si>
  <si>
    <t>Протяженность сетей наружного освещения, восстановленных после реконструкции, капитального ремонта</t>
  </si>
  <si>
    <t>"Благоустройство Озерского городского округа" на 2017 год и на плановый период 2018 и 2019 годов</t>
  </si>
  <si>
    <t>Количество отловленных безнадзорных животных</t>
  </si>
  <si>
    <t>голов</t>
  </si>
  <si>
    <t>«Повышение безопасности дорожного движения на территории Озерского городского округа» на 2017 год и на плановый период 2018 и 2019 годов</t>
  </si>
  <si>
    <t>Количество  перемещенных бесхозяйных транспортных средств  на территории Озерского городского округа</t>
  </si>
  <si>
    <t>"Снижение рисков и смягчение последствий чрезвычайных ситуаций природного и техногенного характера в Озерском городском округе" на 2017 год и на плановый период 2018 и 2019 годов</t>
  </si>
  <si>
    <t>«Пожарная безопасность муниципальных учреждений  и выполнение первичных мер пожарной безопасности на территории Озерского городского округа» на 2017 год и на плановый период 2018 и 2019 годов</t>
  </si>
  <si>
    <t>Количество зданий муниципальных учреждений, в которых выполнены проектные работы, установка или ремонт автоматической пожарной сигнализации</t>
  </si>
  <si>
    <t>Устройство противопожарных разрывов около населенных пунктов, прилегающих к лесу</t>
  </si>
  <si>
    <t>"Профилактика терроризма, минимизация и (или) ликвидация последствий проявлений терроризма на территории  Озерского городского округа" на 2017 год и плановый период 2018 и 2019 годов</t>
  </si>
  <si>
    <t>"Профилактика экстремизма, минимизация и (или) ликвидация последствий проявлений экстремизма на территории Озерского городского округа" на 2017 год и плановый период 2018 и 2019 годов</t>
  </si>
  <si>
    <t>Количество массовых мероприятий по профилактике экстремизма и укреплению толерантности</t>
  </si>
  <si>
    <t>Количество дворовых территорий, на которых произведены работы из минимального перечня работ по благоустройству</t>
  </si>
  <si>
    <t>Количество дворовых территорий, на которых произведены работы из дополнительного перечня работ по благоустройству</t>
  </si>
  <si>
    <t>Количество благоустроенных общественных территорий</t>
  </si>
  <si>
    <t>«Улучшение условий и охраны труда на территории Озерского городского округа» на 2017 год и плановый период 2018 и 2019 годов</t>
  </si>
  <si>
    <t xml:space="preserve">Администрация Озерского городского округа </t>
  </si>
  <si>
    <t>Численность пострадавших от несчастных случаев на производстве с утратой трудоспособности в расчете на 1000 работающих</t>
  </si>
  <si>
    <t>Численность пострадавших в результате несчастных случаев на производстве со смертельным исходом в расчете на 1000 работающих</t>
  </si>
  <si>
    <r>
      <rPr>
        <sz val="10"/>
        <rFont val="Calibri"/>
        <family val="2"/>
      </rPr>
      <t>≤</t>
    </r>
    <r>
      <rPr>
        <sz val="10"/>
        <rFont val="Times New Roman"/>
        <family val="1"/>
      </rPr>
      <t>0,025</t>
    </r>
  </si>
  <si>
    <t>«Разграничение государственной собственности на землю и обустройство земель» на 2017 год и на плановый период 2018 и 2019 годов</t>
  </si>
  <si>
    <t>«Обустройство территории пляжей Озерского городского округа для организации досуга населения» на 2017 год и на плановый период 2018 и 2019 годов</t>
  </si>
  <si>
    <t>"Оздоровление экологической обстановки на территории Озерского городского округа" на 2017 год и на плановый период 2018 и 2019 годов</t>
  </si>
  <si>
    <t>«Развитие муниципальной службы в Озерском городском округе Челябинской области» на 2017 год и на плановый период 2018 и 2019 годов</t>
  </si>
  <si>
    <t xml:space="preserve">«Молодежь Озерска» на 2017 год и на плановый период 2018 и 2019 годов </t>
  </si>
  <si>
    <t>«Противодействие злоупотреблению наркотическими средствами и их незаконному обороту в Озерском городском округе» на 2017 год и плановый период 2018 и 2019 годов</t>
  </si>
  <si>
    <t>Количество участников, принявших участие в профилактических акциях</t>
  </si>
  <si>
    <t>Количество изготовленной печатной продукции, средств наглядной агитации по вопросам профилактики наркомании</t>
  </si>
  <si>
    <t>«Доступное и комфортное жилье - гражданам России» в Озерском городском округе» на 2017 - 2019 годы - всего, в т.ч. по подпрограммам:</t>
  </si>
  <si>
    <t>«Организация питания в муниципальных общеобразовательных организациях Озерского городского округа» на 2017 год и на плановый период 2018 и 2019 годов</t>
  </si>
  <si>
    <t xml:space="preserve">Количество приобретенного оборудования для столовых общеобразовательных организаций </t>
  </si>
  <si>
    <t xml:space="preserve">Доля детей, охваченных отдыхом в каникулярное время в организациях отдыха и оздоровления детей, в общем числе детей охваченных отдыхом в организациях отдыха детей и их оздоровления всех типов  </t>
  </si>
  <si>
    <t xml:space="preserve">Доля детей, охваченных отдыхом в каникулярное время в лагерях, с дневным пребыванием детей, в общем числе детей, охваченных отдыхом в организациях отдыха детей и их оздоровления всех типов </t>
  </si>
  <si>
    <t xml:space="preserve">Доля несовершеннолетних,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несовершеннолетних, состоящих на профилактическим учете в органах внутренних дел </t>
  </si>
  <si>
    <t xml:space="preserve">Количество организованных временных рабочих мест для подростков в летний период </t>
  </si>
  <si>
    <t xml:space="preserve">Доля  детей, охваченных отдыхом, от общего числа детей, охваченных отдыхом в организациях отдыха детей и их оздоровления всех типов </t>
  </si>
  <si>
    <t>Количество организованных  малозатратных форм организации летнего отдыха (походы, сплавы, экспедиции, учебно-тренировочные сборы)</t>
  </si>
  <si>
    <t>Доля детей в возрасте от 1 года до 7 лет, охваченных услугами дошкольного образования в Озерском городском округе, в общей численности детей указанного возраста, нуждающихся в таком образовании</t>
  </si>
  <si>
    <t>Количество граждан, воспользовавшихся мерами социальной поддержки обучающихся по программам высшего профессионального педагогического образования по очной форме обучения на основании заключенных договоров о целевом обучении (стипендия)</t>
  </si>
  <si>
    <t xml:space="preserve">Оценка эффективности реализации муниципальных программ Озерского городского округа в целом, после завершения их реализации </t>
  </si>
  <si>
    <t xml:space="preserve">Оценка эффективности по годам реализации  муниципальной программы (подпрограммы) </t>
  </si>
  <si>
    <t xml:space="preserve">Оценка эффективности в целом после завершения реализации  муниципальной программы (подпрограммы) </t>
  </si>
  <si>
    <t>-</t>
  </si>
  <si>
    <r>
      <rPr>
        <i/>
        <sz val="10"/>
        <rFont val="Arial Cyr"/>
        <family val="0"/>
      </rPr>
      <t xml:space="preserve">Примечание: </t>
    </r>
    <r>
      <rPr>
        <sz val="10"/>
        <rFont val="Arial Cyr"/>
        <family val="0"/>
      </rPr>
      <t>эффективность реализации муниципальных программ в рассматриваемом периоде определена исходя из проведенного анализа достигнутых результатов, их соответствия плановым показателям, результатов соотношения достигнутых показателей к фактическим объемам расходов, так:</t>
    </r>
  </si>
  <si>
    <t>17</t>
  </si>
  <si>
    <t>18</t>
  </si>
  <si>
    <t>12 = 11 / 6</t>
  </si>
  <si>
    <t>3</t>
  </si>
  <si>
    <t>«Противодействие коррупции в Озерском городском округе» на 2018 год и на плановый период 2019 и 2020 годов</t>
  </si>
  <si>
    <t>Количество изготовленных и приобретенных средств наглядной агитации (листовок) по вопросам противодействия коррупции</t>
  </si>
  <si>
    <t>Количество зданий, восстановленных после реконструкции, капитального ремонта</t>
  </si>
  <si>
    <t>"Капитальный ремонт учреждений социальной сферы" Озерского городского округа на 2017 год и на плановый период 2018 и 2019 годы</t>
  </si>
  <si>
    <t>Количество проведенных выборочных ремонтов на объектах социальной сферы</t>
  </si>
  <si>
    <t>Количество объектов социальной сферы</t>
  </si>
  <si>
    <t>Количество зданий муниципальных учреждений, в которых установлены противопожарные двери или люки с нормируемым пределом огнестойкости, доводчики на двери, пожарные лестницы</t>
  </si>
  <si>
    <t>16</t>
  </si>
  <si>
    <t>Внебюджетные средства</t>
  </si>
  <si>
    <t>Подпрограмма "Мероприятия по переселению граждан из жилищного фонда, признанного непригодным для проживания"</t>
  </si>
  <si>
    <t>кв.м</t>
  </si>
  <si>
    <t>15</t>
  </si>
  <si>
    <t>22</t>
  </si>
  <si>
    <t>25</t>
  </si>
  <si>
    <t>Количество ликвидируемых кв.м жилищного фонда, признанного непригодным для проживания, аварийным и подлежащим сносу</t>
  </si>
  <si>
    <t xml:space="preserve">Оценка эффективности реализации муниципальных программ Озерского городского округа Челябинской области по итогам 2019 года </t>
  </si>
  <si>
    <t>Расходы на реализацию муниципальной программы (подпрограммы) на 2019 год,                   тыс. руб.</t>
  </si>
  <si>
    <t>Значение целевого показателя (индикатора) муниципальной программы (подпрограммы) на 2019 год</t>
  </si>
  <si>
    <t>Сохранение доли детей в возрасте от 3 до 7 лет, охваченных образовательными программами дошкольного образования, соответствующими требованиям ФГОС ДО</t>
  </si>
  <si>
    <t>Доля образовательных пунктов проведения экзаменов ГАИ по образовательным программам основного общего и среднего общего образования, в общем количестве пунктов проведения экзаменов ГАИ по образовательным программам основного общего и среднего общего образования</t>
  </si>
  <si>
    <t xml:space="preserve">Количество приобретенного оборудования и средств оснащения для обеспечения деятельности образовательных организаций </t>
  </si>
  <si>
    <t>Сохранение количества детей из малообеспеченных, неблагополучных семей, а также семей, оказавшихся в трудной жизненной ситуации, получающих дошкольное образование в муниципальных образовательных организациях</t>
  </si>
  <si>
    <t>Администрация Озерского городского округа (Отдел развития предпринимательства и потребительского рынка Управления экономики администрации округа)</t>
  </si>
  <si>
    <t>«Поддержка и развитие малого и среднего предпринимательства в Озерском городском округе» на 2017 год и на плановый период 2018 и 2019 годов</t>
  </si>
  <si>
    <t>Количество вновь созданных рабочих мест СМСП, получившими финансовую поддержку</t>
  </si>
  <si>
    <t>Количество сохраненных рабочих мест СМСП, получившими финансовую поддержку</t>
  </si>
  <si>
    <t xml:space="preserve">Количество СМСП, получивших финансовую поддержку </t>
  </si>
  <si>
    <t xml:space="preserve">Количество пресеченных правонарушений с участием добровольных общественных объединений </t>
  </si>
  <si>
    <t>«Профилактика преступлений и правонарушений на территории Озерского городского округа» на 2018 год и на плановый период 2019 и 2020 годов</t>
  </si>
  <si>
    <t>14.1</t>
  </si>
  <si>
    <t>14.2</t>
  </si>
  <si>
    <t>20</t>
  </si>
  <si>
    <t>23</t>
  </si>
  <si>
    <t>26</t>
  </si>
  <si>
    <t>Протяженность капитально отремонтированного участка коллектора Ду 700 мм в районе гаражей ВНИПИЭТ</t>
  </si>
  <si>
    <t>Количество созданных блочных трансформаторных подстанций</t>
  </si>
  <si>
    <t>Количество отремонтированных и обустроенных пешеходных переходов на территории Озерского городского округа, в том числе дорожными знаками, пешеходными ограждениями, искусственными неровностями, светофорами типа Т7</t>
  </si>
  <si>
    <t xml:space="preserve">Количество образовательных организаций, в которых проведены мероприятия по обеспечению комплексной безопасности, в общем количестве образовательных организаций  </t>
  </si>
  <si>
    <t xml:space="preserve">Количество проведенных ремонтных работ в зданиях образовательных организаций и Управления образования </t>
  </si>
  <si>
    <t xml:space="preserve">Доля оборудованных пунктов проведения экзаменов по образовательным программам основного общего образования, в общем количестве пунктов проведения экзаменов по образовательным программам основного общего образования </t>
  </si>
  <si>
    <t xml:space="preserve">Количество проведенных муниципальных мероприятий </t>
  </si>
  <si>
    <t>тыс. руб.</t>
  </si>
  <si>
    <t>«Формирование современной городской среды в Озерском городском округе» на 2018 -2024 годы</t>
  </si>
  <si>
    <t>Доля и размер финансового участия заинтересованных лиц в выполнении работ по благоустройству дворовых территорий от общей стоимости работ по благоустройству дворовых территорий, включенных в Программу</t>
  </si>
  <si>
    <t>Количество благоустроенных остановочных комплексов</t>
  </si>
  <si>
    <t>Доля благоустроенных территорий, прилегающих к индивидуальным жилым домам и нуждающихся в благоустройстве, от общего количества территорий, прилегающих к индивидуальным жилым домам и нуждающихся в благоустройстве в соответствии с Адресным перечнем индивидуальных жилых домов и земельных участков и с требованиями, утвержденными Правилами благоустройства Озерского городского округа Челябинской области</t>
  </si>
  <si>
    <t>Доля благоустроенных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предпринимателей, и нуждающихся в благоустройстве, от общего количества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 и нуждающихся в благоустройстве, в соответствии Адресным перечнем объектов недвижимого имущества (включая объекты незавершенного строительства) и земельных участков и с требованиями, утвержденными Правилами благоустройства Озерского городского округа Челябинской области</t>
  </si>
  <si>
    <t>Площадь благоустроенной территории объекта «Набережная бульвар Гайдара г. Озерск»</t>
  </si>
  <si>
    <t>Суммарный объем приобретенных контейнеров для накопления ТКО</t>
  </si>
  <si>
    <t>куб.м</t>
  </si>
  <si>
    <t xml:space="preserve">Количество оснащенных контейнерами мест (площадок) накопления твердых коммунальных отходов </t>
  </si>
  <si>
    <t>Количество зданий муниципальных учреждений, в которых выполнена установка или ремонт системы оповещения и управления эвакуацией (СОУЭ)</t>
  </si>
  <si>
    <t>км</t>
  </si>
  <si>
    <t>Количество зданий муниципальных учреждений, в которых заменены горючие материалы на путях эвакуации</t>
  </si>
  <si>
    <t>Количество зданий муниципальных учреждений, в которых проведено эксплуатационное испытание пожарных лестниц и ограждений</t>
  </si>
  <si>
    <t>Количество элементов наружного противопожарного водоснабжения, требующих ремонта</t>
  </si>
  <si>
    <t>Количество муниципальных учреждений, оснащенных системой видеонаблюдения</t>
  </si>
  <si>
    <t>кв. м</t>
  </si>
  <si>
    <t>Объем вывозимых и захороняемых твердых коммунальных отходов</t>
  </si>
  <si>
    <t>Количество песка для отсыпки территории пляжей</t>
  </si>
  <si>
    <t>тонн</t>
  </si>
  <si>
    <t xml:space="preserve">Количество приобретенных и установленных урн </t>
  </si>
  <si>
    <t>Количество приобретенных и установленных скамеек</t>
  </si>
  <si>
    <t xml:space="preserve">Количество изготовленных и установленных пляжных кабинок </t>
  </si>
  <si>
    <t xml:space="preserve">Количество приобретенных и установленных контейнеров для твердых коммунальных отходов </t>
  </si>
  <si>
    <t>Количество СНТ, которым оказана финансовая поддержка</t>
  </si>
  <si>
    <t>Удельный вес рабочих мест, на которых проведена специальная оценка условий труда от общего количества рабочих мест в структурных подразделениях администрации Озерского городского округа</t>
  </si>
  <si>
    <t>Количество посещений организаций культуры (муниципальных театров) по отношению к уровню 2010 года (МБУК ОТДиК «Наш дом»)</t>
  </si>
  <si>
    <t>Количество посещений организаций культуры (муниципальных театров) по отношению к уровню 2010 года (МБУ ТК «Золотой петушок»)</t>
  </si>
  <si>
    <t>605,8</t>
  </si>
  <si>
    <t>«Организация отдыха, оздоровления, занятости детей и подростков Озерского городского округа» на 2017 год и на плановый период 2018 и 2019 годов</t>
  </si>
  <si>
    <t>Количество установленных дублирующих дорожных знаков 5.19.1 и 5.19.2 на флуоресцентной пленке желто-зеленого цвета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</si>
  <si>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2017 год и на плановый период 2018 и 2020 годов</t>
  </si>
  <si>
    <t>Количество комплектов проектно-сметной документации, разработанной для строительства, реконструкции, капитального ремонта объектов</t>
  </si>
  <si>
    <t>8</t>
  </si>
  <si>
    <t>Площадь капитально отремонтированных участков автомобильных дорог</t>
  </si>
  <si>
    <t>Протяженность созданной кабельной трассы 6кВ</t>
  </si>
  <si>
    <t>Количество разработанных технических отчетов об инженерных изысканиях промышленной площадки «Новогорный»</t>
  </si>
  <si>
    <t>Протяженность участка теплосети, восстановленного после реконструкции</t>
  </si>
  <si>
    <t xml:space="preserve">Протяженность построенного газопровода </t>
  </si>
  <si>
    <t>Количество объектов, созданных в рамках реализации концессионного соглашения по созданию имущественного комплекса Универсальная крытая ледовая арена «Ледовая академия «Высота»</t>
  </si>
  <si>
    <t>Протяженность капитально отремонтированной части теплосети по б. Гайдара, 24-26 от т/камеры Д-38/6/3 до Д-38/6/3а, г. Озерск, Челябинская область</t>
  </si>
  <si>
    <t>«Поддержка социально ориентированных некоммерческих организаций Озерского городского округа» на 2019 год и на плановый период 2020 и 2021 годов</t>
  </si>
  <si>
    <t>Количество СОНКО, которым оказана финансовая поддержка</t>
  </si>
  <si>
    <t>«Развитие образования в Озерском городском округе» на 2019-2024 годы (УО)</t>
  </si>
  <si>
    <t>Количество замененных окон</t>
  </si>
  <si>
    <t>Количество поверенных узлов учета тепла и теплоносителя</t>
  </si>
  <si>
    <t>Количество поверенных водомеров ХПВ</t>
  </si>
  <si>
    <t>Количество замененных дверей</t>
  </si>
  <si>
    <t>Количество отремонтированных узлов учета тепла</t>
  </si>
  <si>
    <t>Количество замененных радиаторов</t>
  </si>
  <si>
    <t>Количество отремонтированных выходов</t>
  </si>
  <si>
    <t xml:space="preserve">«Доступное и комфортное жилье - гражданам России» в Озерском городском округе» на 2017 - 2019 годы </t>
  </si>
  <si>
    <t xml:space="preserve">«Поддержка одаренных детей, обучающихся в учреждениях дополнительного образования, подведомственных Управлению культуры администрации Озерского городского округа» на 2017 год и плановый период 2018 и 2019 годов </t>
  </si>
  <si>
    <t>«Укрепление материально-технической базы муниципальных учреждений культуры Озерского городского округа» на 2017 год и на плановый период 2018 и 2019 годов</t>
  </si>
  <si>
    <t>Обеспеченность муниципальных учреждений, подведомственных Управлению культуры, новым оборудованием и техникой от заявленной учреждениями потребности</t>
  </si>
  <si>
    <t>Высокая</t>
  </si>
  <si>
    <t xml:space="preserve">Низкая </t>
  </si>
  <si>
    <t>в 16,3 раза</t>
  </si>
  <si>
    <t>в 29,2 раза</t>
  </si>
  <si>
    <t>в 1,33 раза</t>
  </si>
  <si>
    <t>Количество выставок, «круглых столов»                               для СМСП</t>
  </si>
  <si>
    <t>в 2 раза</t>
  </si>
  <si>
    <t>Количество публикаций в средствах массовой информации о развитии предпринимательства в Озерском городском округе</t>
  </si>
  <si>
    <t>в 6,2 раза</t>
  </si>
  <si>
    <t>Количество участников консультационно-обучающих семинаров, курсов, тренингов по вопросам предпринимательской деятельности</t>
  </si>
  <si>
    <t>в 1,86 раза</t>
  </si>
  <si>
    <t>Очень высокая</t>
  </si>
  <si>
    <t>Доля использованной муниципальным образованием субсидии местному бюджету в общем размере субсидии местному бюджету, перечисленной муниципальному образованию</t>
  </si>
  <si>
    <t>Доля обучающихся, обеспеченных питанием, в общем количестве обучающихся</t>
  </si>
  <si>
    <r>
      <rPr>
        <b/>
        <i/>
        <sz val="10"/>
        <rFont val="Arial Cyr"/>
        <family val="0"/>
      </rPr>
      <t>очень высокую</t>
    </r>
    <r>
      <rPr>
        <sz val="10"/>
        <rFont val="Arial Cyr"/>
        <family val="0"/>
      </rPr>
      <t xml:space="preserve"> эффективность использования средств бюджета (значительно превышает целевое значение) имеют 3 муниципальные программы;</t>
    </r>
  </si>
  <si>
    <r>
      <rPr>
        <b/>
        <i/>
        <sz val="10"/>
        <rFont val="Arial Cyr"/>
        <family val="0"/>
      </rPr>
      <t>высокую</t>
    </r>
    <r>
      <rPr>
        <i/>
        <sz val="10"/>
        <rFont val="Arial Cyr"/>
        <family val="0"/>
      </rPr>
      <t xml:space="preserve"> </t>
    </r>
    <r>
      <rPr>
        <sz val="10"/>
        <rFont val="Arial Cyr"/>
        <family val="0"/>
      </rPr>
      <t>эффективность использования средств бюджета (превышение целевого значения) имеют 24 муниципальные программы;</t>
    </r>
  </si>
  <si>
    <r>
      <rPr>
        <b/>
        <i/>
        <sz val="10"/>
        <rFont val="Arial Cyr"/>
        <family val="0"/>
      </rPr>
      <t>низкую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эффективность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использования средств бюджета (не достигнуто целевое значение) имеет 1 муниципальная программа:  </t>
    </r>
  </si>
  <si>
    <r>
      <t xml:space="preserve">«Улучшение условий и охраны труда на территории Озерского городского округа» на 2017 год и плановый период 2018 и 2019 годов, </t>
    </r>
    <r>
      <rPr>
        <sz val="10"/>
        <rFont val="Arial Cyr"/>
        <family val="0"/>
      </rPr>
      <t xml:space="preserve">связано с увеличением целевых показателей "Численность пострадавших от несчастных случаев на производстве с утратой трудоспособности в расчете на 1000 работающих и численность пострадавших в результате несчастных случаев на производстве со смертельным исходом в расчете на 1000 работающих" основанных на фактическом количестве несчастных случаев на производстве (один их них смертельный и один групповой). </t>
    </r>
  </si>
  <si>
    <t xml:space="preserve">Сохранение доли обучающихся общеобразовательных организаций, принявших участие в олимпиадах регионального уровня, в общей численности обучающихся общеобразовательных организаций, обучающихся по программам основного, среднего общего образования </t>
  </si>
  <si>
    <t>Сохранение доли обучающихся, добившихся высоких результатов обучении, в общем количестве обучающихся общеобразовательных организаций</t>
  </si>
  <si>
    <t>Количество работников администрации, муниципальных бюджетных (казенных) учреждений, прошедших обучение по вопросам охраны труда</t>
  </si>
  <si>
    <r>
      <rPr>
        <i/>
        <sz val="10"/>
        <rFont val="Arial Cyr"/>
        <family val="0"/>
      </rPr>
      <t>Примечание:</t>
    </r>
    <r>
      <rPr>
        <sz val="10"/>
        <rFont val="Arial Cyr"/>
        <family val="0"/>
      </rPr>
      <t xml:space="preserve"> оценка эффективности реализации 21 муниципальной программы, утвержденных на 2017 год и на плановый период 2018 и 2019 годов, проведенная в целом после их завершения реализации определена как среднее арифметическое оценок эффективности муниципальных программ по каждому году реализации этих программ, так:</t>
    </r>
  </si>
  <si>
    <r>
      <rPr>
        <b/>
        <i/>
        <sz val="10"/>
        <rFont val="Arial Cyr"/>
        <family val="0"/>
      </rPr>
      <t xml:space="preserve"> очень высокую</t>
    </r>
    <r>
      <rPr>
        <sz val="10"/>
        <rFont val="Arial Cyr"/>
        <family val="0"/>
      </rPr>
      <t xml:space="preserve"> эффективность использования средств бюджета (значительно превышает целевое значение) имеют 9 муниципальных программ</t>
    </r>
  </si>
  <si>
    <r>
      <rPr>
        <b/>
        <i/>
        <sz val="10"/>
        <rFont val="Arial Cyr"/>
        <family val="0"/>
      </rPr>
      <t xml:space="preserve"> высокую</t>
    </r>
    <r>
      <rPr>
        <sz val="10"/>
        <rFont val="Arial Cyr"/>
        <family val="0"/>
      </rPr>
      <t xml:space="preserve"> эффективность использования средств бюджета (значительно превышает целевое значение) имеют 12 муниципальных программ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</si>
</sst>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0.000000000"/>
    <numFmt numFmtId="186" formatCode="#,##0.000"/>
    <numFmt numFmtId="187" formatCode="#,##0.0000"/>
    <numFmt numFmtId="188" formatCode="0.0%"/>
    <numFmt numFmtId="189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.5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b/>
      <sz val="14"/>
      <name val="Times New Roman"/>
      <family val="1"/>
    </font>
    <font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sz val="9.5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.5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6" fillId="0" borderId="12" xfId="53" applyFont="1" applyFill="1" applyBorder="1" applyAlignment="1">
      <alignment vertical="center" wrapText="1"/>
      <protection/>
    </xf>
    <xf numFmtId="0" fontId="6" fillId="0" borderId="14" xfId="53" applyFont="1" applyFill="1" applyBorder="1" applyAlignment="1">
      <alignment vertical="center" wrapText="1"/>
      <protection/>
    </xf>
    <xf numFmtId="183" fontId="1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vertical="center" wrapText="1"/>
      <protection/>
    </xf>
    <xf numFmtId="0" fontId="6" fillId="0" borderId="13" xfId="53" applyFont="1" applyFill="1" applyBorder="1" applyAlignment="1">
      <alignment vertical="center" wrapText="1"/>
      <protection/>
    </xf>
    <xf numFmtId="0" fontId="1" fillId="0" borderId="13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83" fontId="4" fillId="0" borderId="11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center" wrapText="1"/>
    </xf>
    <xf numFmtId="183" fontId="1" fillId="0" borderId="1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top"/>
    </xf>
    <xf numFmtId="0" fontId="35" fillId="0" borderId="10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83" fontId="1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top"/>
    </xf>
    <xf numFmtId="183" fontId="4" fillId="0" borderId="12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/>
    </xf>
    <xf numFmtId="0" fontId="1" fillId="0" borderId="10" xfId="53" applyFont="1" applyFill="1" applyBorder="1" applyAlignment="1">
      <alignment vertical="center" wrapText="1"/>
      <protection/>
    </xf>
    <xf numFmtId="0" fontId="1" fillId="0" borderId="18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183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5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83" fontId="1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31" fillId="0" borderId="0" xfId="0" applyFont="1" applyFill="1" applyAlignment="1">
      <alignment horizont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3" fontId="32" fillId="0" borderId="0" xfId="0" applyNumberFormat="1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22" xfId="0" applyFill="1" applyBorder="1" applyAlignment="1">
      <alignment horizontal="justify" vertical="center" wrapText="1"/>
    </xf>
    <xf numFmtId="0" fontId="0" fillId="0" borderId="0" xfId="0" applyFont="1" applyFill="1" applyAlignment="1">
      <alignment horizontal="right"/>
    </xf>
    <xf numFmtId="0" fontId="43" fillId="0" borderId="16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Примечание 2 2" xfId="59"/>
    <cellStyle name="Примечание 3" xfId="60"/>
    <cellStyle name="Примечание 3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tabSelected="1" zoomScalePageLayoutView="0" workbookViewId="0" topLeftCell="A160">
      <selection activeCell="B170" sqref="B170:M17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375" style="0" customWidth="1"/>
    <col min="4" max="4" width="11.875" style="0" customWidth="1"/>
    <col min="5" max="5" width="13.625" style="0" customWidth="1"/>
    <col min="6" max="6" width="13.75390625" style="0" customWidth="1"/>
    <col min="7" max="7" width="33.00390625" style="0" customWidth="1"/>
    <col min="8" max="8" width="5.75390625" style="0" customWidth="1"/>
    <col min="9" max="9" width="10.125" style="0" customWidth="1"/>
    <col min="10" max="10" width="13.375" style="0" customWidth="1"/>
    <col min="11" max="11" width="13.25390625" style="0" customWidth="1"/>
    <col min="12" max="12" width="16.25390625" style="0" customWidth="1"/>
    <col min="13" max="13" width="14.75390625" style="0" customWidth="1"/>
  </cols>
  <sheetData>
    <row r="1" spans="1:21" ht="24.75" customHeight="1">
      <c r="A1" s="174" t="s">
        <v>132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"/>
      <c r="O1" s="1"/>
      <c r="P1" s="1"/>
      <c r="Q1" s="1"/>
      <c r="R1" s="1"/>
      <c r="S1" s="1"/>
      <c r="T1" s="1"/>
      <c r="U1" s="1"/>
    </row>
    <row r="2" spans="1:21" ht="59.25" customHeight="1">
      <c r="A2" s="175" t="s">
        <v>3</v>
      </c>
      <c r="B2" s="162" t="s">
        <v>51</v>
      </c>
      <c r="C2" s="164" t="s">
        <v>133</v>
      </c>
      <c r="D2" s="165"/>
      <c r="E2" s="166"/>
      <c r="F2" s="156" t="s">
        <v>54</v>
      </c>
      <c r="G2" s="172" t="s">
        <v>56</v>
      </c>
      <c r="H2" s="157" t="s">
        <v>134</v>
      </c>
      <c r="I2" s="157"/>
      <c r="J2" s="157"/>
      <c r="K2" s="156" t="s">
        <v>59</v>
      </c>
      <c r="L2" s="157" t="s">
        <v>60</v>
      </c>
      <c r="M2" s="156" t="s">
        <v>4</v>
      </c>
      <c r="N2" s="1"/>
      <c r="O2" s="1"/>
      <c r="P2" s="1"/>
      <c r="Q2" s="1"/>
      <c r="R2" s="1"/>
      <c r="S2" s="1"/>
      <c r="T2" s="1"/>
      <c r="U2" s="1"/>
    </row>
    <row r="3" spans="1:14" ht="47.25" customHeight="1">
      <c r="A3" s="176"/>
      <c r="B3" s="163"/>
      <c r="C3" s="47" t="s">
        <v>50</v>
      </c>
      <c r="D3" s="47" t="s">
        <v>52</v>
      </c>
      <c r="E3" s="47" t="s">
        <v>53</v>
      </c>
      <c r="F3" s="156"/>
      <c r="G3" s="173"/>
      <c r="H3" s="46" t="s">
        <v>19</v>
      </c>
      <c r="I3" s="47" t="s">
        <v>57</v>
      </c>
      <c r="J3" s="47" t="s">
        <v>58</v>
      </c>
      <c r="K3" s="156"/>
      <c r="L3" s="157"/>
      <c r="M3" s="156"/>
      <c r="N3" s="8"/>
    </row>
    <row r="4" spans="1:13" ht="1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 t="s">
        <v>55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73" t="s">
        <v>115</v>
      </c>
      <c r="M4" s="22">
        <v>13</v>
      </c>
    </row>
    <row r="5" spans="1:13" ht="20.25" customHeight="1">
      <c r="A5" s="151" t="s">
        <v>27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39.75" customHeight="1">
      <c r="A6" s="110">
        <v>1</v>
      </c>
      <c r="B6" s="133" t="s">
        <v>201</v>
      </c>
      <c r="C6" s="11" t="s">
        <v>49</v>
      </c>
      <c r="D6" s="15">
        <f>D7+D8+D9</f>
        <v>36003.933000000005</v>
      </c>
      <c r="E6" s="15">
        <f>E7+E8+E9</f>
        <v>35961.346000000005</v>
      </c>
      <c r="F6" s="14">
        <f>E6/D6*100</f>
        <v>99.88171570033751</v>
      </c>
      <c r="G6" s="22"/>
      <c r="H6" s="22"/>
      <c r="I6" s="22"/>
      <c r="J6" s="22"/>
      <c r="K6" s="17">
        <f>AVERAGE(K7:K18)</f>
        <v>142.83907591966616</v>
      </c>
      <c r="L6" s="17">
        <f>K6/F6</f>
        <v>1.4300823220559025</v>
      </c>
      <c r="M6" s="15" t="s">
        <v>224</v>
      </c>
    </row>
    <row r="7" spans="1:14" ht="78.75" customHeight="1">
      <c r="A7" s="77"/>
      <c r="B7" s="138"/>
      <c r="C7" s="16" t="s">
        <v>48</v>
      </c>
      <c r="D7" s="20">
        <v>33606.533</v>
      </c>
      <c r="E7" s="20">
        <v>33563.946</v>
      </c>
      <c r="F7" s="13"/>
      <c r="G7" s="7" t="s">
        <v>106</v>
      </c>
      <c r="H7" s="9" t="s">
        <v>20</v>
      </c>
      <c r="I7" s="23">
        <v>88.1</v>
      </c>
      <c r="J7" s="23">
        <v>89.6</v>
      </c>
      <c r="K7" s="19">
        <f>J7/I7*100</f>
        <v>101.70261066969353</v>
      </c>
      <c r="L7" s="23"/>
      <c r="M7" s="24"/>
      <c r="N7" s="6"/>
    </row>
    <row r="8" spans="1:14" ht="78.75" customHeight="1">
      <c r="A8" s="77"/>
      <c r="B8" s="138"/>
      <c r="C8" s="16" t="s">
        <v>47</v>
      </c>
      <c r="D8" s="20">
        <v>2397.4</v>
      </c>
      <c r="E8" s="20">
        <v>2397.4</v>
      </c>
      <c r="F8" s="13"/>
      <c r="G8" s="25" t="s">
        <v>135</v>
      </c>
      <c r="H8" s="9" t="s">
        <v>20</v>
      </c>
      <c r="I8" s="26">
        <v>100</v>
      </c>
      <c r="J8" s="26">
        <v>100</v>
      </c>
      <c r="K8" s="39">
        <f>J8/I8*100</f>
        <v>100</v>
      </c>
      <c r="L8" s="23"/>
      <c r="M8" s="24"/>
      <c r="N8" s="6"/>
    </row>
    <row r="9" spans="1:14" ht="78.75" customHeight="1">
      <c r="A9" s="77"/>
      <c r="B9" s="138"/>
      <c r="C9" s="16"/>
      <c r="D9" s="20"/>
      <c r="E9" s="20"/>
      <c r="F9" s="13"/>
      <c r="G9" s="25" t="s">
        <v>154</v>
      </c>
      <c r="H9" s="9" t="s">
        <v>22</v>
      </c>
      <c r="I9" s="26">
        <v>3</v>
      </c>
      <c r="J9" s="26">
        <v>10</v>
      </c>
      <c r="K9" s="39">
        <f>J9/I9*100</f>
        <v>333.33333333333337</v>
      </c>
      <c r="L9" s="23"/>
      <c r="M9" s="24"/>
      <c r="N9" s="6"/>
    </row>
    <row r="10" spans="1:14" ht="42.75" customHeight="1">
      <c r="A10" s="77"/>
      <c r="B10" s="138"/>
      <c r="C10" s="16"/>
      <c r="D10" s="20"/>
      <c r="E10" s="20"/>
      <c r="F10" s="13"/>
      <c r="G10" s="25" t="s">
        <v>155</v>
      </c>
      <c r="H10" s="9" t="s">
        <v>22</v>
      </c>
      <c r="I10" s="26">
        <v>14</v>
      </c>
      <c r="J10" s="26">
        <v>32</v>
      </c>
      <c r="K10" s="39">
        <f>J10/I10*100</f>
        <v>228.57142857142856</v>
      </c>
      <c r="L10" s="23"/>
      <c r="M10" s="24"/>
      <c r="N10" s="6"/>
    </row>
    <row r="11" spans="1:14" ht="117" customHeight="1">
      <c r="A11" s="77"/>
      <c r="B11" s="138"/>
      <c r="C11" s="16"/>
      <c r="D11" s="20"/>
      <c r="E11" s="20"/>
      <c r="F11" s="13"/>
      <c r="G11" s="25" t="s">
        <v>136</v>
      </c>
      <c r="H11" s="34" t="s">
        <v>20</v>
      </c>
      <c r="I11" s="26">
        <v>100</v>
      </c>
      <c r="J11" s="26">
        <v>100</v>
      </c>
      <c r="K11" s="39">
        <f aca="true" t="shared" si="0" ref="K11:K18">J11/I11*100</f>
        <v>100</v>
      </c>
      <c r="L11" s="23"/>
      <c r="M11" s="24"/>
      <c r="N11" s="6"/>
    </row>
    <row r="12" spans="1:14" ht="103.5" customHeight="1">
      <c r="A12" s="77"/>
      <c r="B12" s="138"/>
      <c r="C12" s="16"/>
      <c r="D12" s="20"/>
      <c r="E12" s="20"/>
      <c r="F12" s="13"/>
      <c r="G12" s="25" t="s">
        <v>156</v>
      </c>
      <c r="H12" s="34" t="s">
        <v>20</v>
      </c>
      <c r="I12" s="26">
        <v>100</v>
      </c>
      <c r="J12" s="26">
        <v>100</v>
      </c>
      <c r="K12" s="39">
        <f t="shared" si="0"/>
        <v>100</v>
      </c>
      <c r="L12" s="23"/>
      <c r="M12" s="24"/>
      <c r="N12" s="6"/>
    </row>
    <row r="13" spans="1:14" ht="57" customHeight="1">
      <c r="A13" s="78"/>
      <c r="B13" s="134"/>
      <c r="C13" s="16"/>
      <c r="D13" s="20"/>
      <c r="E13" s="20"/>
      <c r="F13" s="13"/>
      <c r="G13" s="25" t="s">
        <v>137</v>
      </c>
      <c r="H13" s="9" t="s">
        <v>22</v>
      </c>
      <c r="I13" s="26">
        <v>15</v>
      </c>
      <c r="J13" s="26">
        <v>30</v>
      </c>
      <c r="K13" s="39">
        <f t="shared" si="0"/>
        <v>200</v>
      </c>
      <c r="L13" s="23"/>
      <c r="M13" s="24"/>
      <c r="N13" s="6"/>
    </row>
    <row r="14" spans="1:14" ht="119.25" customHeight="1">
      <c r="A14" s="77"/>
      <c r="B14" s="169"/>
      <c r="C14" s="58"/>
      <c r="D14" s="89"/>
      <c r="E14" s="89"/>
      <c r="F14" s="12"/>
      <c r="G14" s="25" t="s">
        <v>231</v>
      </c>
      <c r="H14" s="34" t="s">
        <v>20</v>
      </c>
      <c r="I14" s="26">
        <v>4.8</v>
      </c>
      <c r="J14" s="26">
        <v>4.8</v>
      </c>
      <c r="K14" s="39">
        <f t="shared" si="0"/>
        <v>100</v>
      </c>
      <c r="L14" s="26"/>
      <c r="M14" s="76"/>
      <c r="N14" s="6"/>
    </row>
    <row r="15" spans="1:14" ht="65.25" customHeight="1">
      <c r="A15" s="77"/>
      <c r="B15" s="170"/>
      <c r="C15" s="16"/>
      <c r="D15" s="20"/>
      <c r="E15" s="20"/>
      <c r="F15" s="13"/>
      <c r="G15" s="7" t="s">
        <v>232</v>
      </c>
      <c r="H15" s="34" t="s">
        <v>20</v>
      </c>
      <c r="I15" s="26">
        <v>7.4</v>
      </c>
      <c r="J15" s="26">
        <v>7.4</v>
      </c>
      <c r="K15" s="39">
        <f t="shared" si="0"/>
        <v>100</v>
      </c>
      <c r="L15" s="23"/>
      <c r="M15" s="24"/>
      <c r="N15" s="6"/>
    </row>
    <row r="16" spans="1:14" ht="30" customHeight="1">
      <c r="A16" s="77"/>
      <c r="B16" s="170"/>
      <c r="C16" s="16"/>
      <c r="D16" s="20"/>
      <c r="E16" s="20"/>
      <c r="F16" s="13"/>
      <c r="G16" s="7" t="s">
        <v>157</v>
      </c>
      <c r="H16" s="9" t="s">
        <v>22</v>
      </c>
      <c r="I16" s="26">
        <v>5</v>
      </c>
      <c r="J16" s="26">
        <v>5</v>
      </c>
      <c r="K16" s="39">
        <f t="shared" si="0"/>
        <v>100</v>
      </c>
      <c r="L16" s="23"/>
      <c r="M16" s="24"/>
      <c r="N16" s="6"/>
    </row>
    <row r="17" spans="1:14" ht="96" customHeight="1">
      <c r="A17" s="77"/>
      <c r="B17" s="170"/>
      <c r="C17" s="16"/>
      <c r="D17" s="20"/>
      <c r="E17" s="20"/>
      <c r="F17" s="13"/>
      <c r="G17" s="25" t="s">
        <v>138</v>
      </c>
      <c r="H17" s="34" t="s">
        <v>21</v>
      </c>
      <c r="I17" s="26">
        <v>650</v>
      </c>
      <c r="J17" s="26">
        <v>653</v>
      </c>
      <c r="K17" s="39">
        <f t="shared" si="0"/>
        <v>100.46153846153847</v>
      </c>
      <c r="L17" s="23"/>
      <c r="M17" s="24"/>
      <c r="N17" s="6"/>
    </row>
    <row r="18" spans="1:14" ht="106.5" customHeight="1">
      <c r="A18" s="44"/>
      <c r="B18" s="171"/>
      <c r="C18" s="13"/>
      <c r="D18" s="13"/>
      <c r="E18" s="13"/>
      <c r="F18" s="13"/>
      <c r="G18" s="25" t="s">
        <v>107</v>
      </c>
      <c r="H18" s="34" t="s">
        <v>21</v>
      </c>
      <c r="I18" s="26">
        <v>2</v>
      </c>
      <c r="J18" s="26">
        <v>3</v>
      </c>
      <c r="K18" s="39">
        <f t="shared" si="0"/>
        <v>150</v>
      </c>
      <c r="L18" s="26"/>
      <c r="M18" s="76"/>
      <c r="N18" s="6"/>
    </row>
    <row r="19" spans="1:14" ht="44.25" customHeight="1">
      <c r="A19" s="127">
        <v>2</v>
      </c>
      <c r="B19" s="133" t="s">
        <v>98</v>
      </c>
      <c r="C19" s="11" t="s">
        <v>49</v>
      </c>
      <c r="D19" s="72">
        <f>D20+D21</f>
        <v>5360.028</v>
      </c>
      <c r="E19" s="72">
        <f>E20+E21</f>
        <v>5128.145</v>
      </c>
      <c r="F19" s="14">
        <f>E19/D19*100</f>
        <v>95.67384722617122</v>
      </c>
      <c r="G19" s="7"/>
      <c r="H19" s="9"/>
      <c r="I19" s="23"/>
      <c r="J19" s="23"/>
      <c r="K19" s="17">
        <f>AVERAGE(K20:K24)</f>
        <v>99.97999999999999</v>
      </c>
      <c r="L19" s="17">
        <f>K19/F19</f>
        <v>1.0450086716346747</v>
      </c>
      <c r="M19" s="15" t="s">
        <v>213</v>
      </c>
      <c r="N19" s="3"/>
    </row>
    <row r="20" spans="1:14" ht="56.25" customHeight="1">
      <c r="A20" s="128"/>
      <c r="B20" s="138"/>
      <c r="C20" s="58" t="s">
        <v>48</v>
      </c>
      <c r="D20" s="89">
        <v>4761.228</v>
      </c>
      <c r="E20" s="89">
        <v>4529.345</v>
      </c>
      <c r="F20" s="75"/>
      <c r="G20" s="25" t="s">
        <v>6</v>
      </c>
      <c r="H20" s="34" t="s">
        <v>20</v>
      </c>
      <c r="I20" s="26">
        <v>100</v>
      </c>
      <c r="J20" s="26">
        <v>100</v>
      </c>
      <c r="K20" s="39">
        <f aca="true" t="shared" si="1" ref="K20:K31">J20/I20*100</f>
        <v>100</v>
      </c>
      <c r="L20" s="26"/>
      <c r="M20" s="91"/>
      <c r="N20" s="3"/>
    </row>
    <row r="21" spans="1:14" ht="53.25" customHeight="1">
      <c r="A21" s="128"/>
      <c r="B21" s="138"/>
      <c r="C21" s="16" t="s">
        <v>47</v>
      </c>
      <c r="D21" s="18">
        <v>598.8</v>
      </c>
      <c r="E21" s="18">
        <v>598.8</v>
      </c>
      <c r="F21" s="2"/>
      <c r="G21" s="7" t="s">
        <v>64</v>
      </c>
      <c r="H21" s="9" t="s">
        <v>20</v>
      </c>
      <c r="I21" s="23">
        <v>100</v>
      </c>
      <c r="J21" s="26">
        <v>100</v>
      </c>
      <c r="K21" s="19">
        <f t="shared" si="1"/>
        <v>100</v>
      </c>
      <c r="L21" s="26"/>
      <c r="M21" s="15"/>
      <c r="N21" s="3"/>
    </row>
    <row r="22" spans="1:14" ht="42" customHeight="1">
      <c r="A22" s="129"/>
      <c r="B22" s="134"/>
      <c r="C22" s="16"/>
      <c r="D22" s="20"/>
      <c r="E22" s="20"/>
      <c r="F22" s="2"/>
      <c r="G22" s="7" t="s">
        <v>99</v>
      </c>
      <c r="H22" s="9" t="s">
        <v>22</v>
      </c>
      <c r="I22" s="23">
        <v>2</v>
      </c>
      <c r="J22" s="26">
        <v>2</v>
      </c>
      <c r="K22" s="19">
        <f t="shared" si="1"/>
        <v>100</v>
      </c>
      <c r="L22" s="26"/>
      <c r="M22" s="15"/>
      <c r="N22" s="3"/>
    </row>
    <row r="23" spans="1:14" ht="69" customHeight="1">
      <c r="A23" s="77"/>
      <c r="B23" s="169"/>
      <c r="C23" s="58"/>
      <c r="D23" s="102"/>
      <c r="E23" s="102"/>
      <c r="F23" s="75"/>
      <c r="G23" s="25" t="s">
        <v>225</v>
      </c>
      <c r="H23" s="9" t="s">
        <v>20</v>
      </c>
      <c r="I23" s="23">
        <v>100</v>
      </c>
      <c r="J23" s="26">
        <v>99.9</v>
      </c>
      <c r="K23" s="19">
        <f t="shared" si="1"/>
        <v>99.9</v>
      </c>
      <c r="L23" s="26"/>
      <c r="M23" s="15"/>
      <c r="N23" s="3"/>
    </row>
    <row r="24" spans="1:14" ht="42" customHeight="1">
      <c r="A24" s="78"/>
      <c r="B24" s="171"/>
      <c r="C24" s="16"/>
      <c r="D24" s="18"/>
      <c r="E24" s="18"/>
      <c r="F24" s="2"/>
      <c r="G24" s="7" t="s">
        <v>226</v>
      </c>
      <c r="H24" s="9" t="s">
        <v>20</v>
      </c>
      <c r="I24" s="23">
        <v>100</v>
      </c>
      <c r="J24" s="26">
        <v>100</v>
      </c>
      <c r="K24" s="19">
        <f t="shared" si="1"/>
        <v>100</v>
      </c>
      <c r="L24" s="26"/>
      <c r="M24" s="15"/>
      <c r="N24" s="3"/>
    </row>
    <row r="25" spans="1:14" ht="39.75" customHeight="1">
      <c r="A25" s="127">
        <v>3</v>
      </c>
      <c r="B25" s="133" t="s">
        <v>187</v>
      </c>
      <c r="C25" s="11" t="s">
        <v>49</v>
      </c>
      <c r="D25" s="71">
        <f>D26+D27</f>
        <v>28071.552000000003</v>
      </c>
      <c r="E25" s="71">
        <f>E26+E27</f>
        <v>28071.552000000003</v>
      </c>
      <c r="F25" s="14">
        <f>E25/D25*100</f>
        <v>100</v>
      </c>
      <c r="G25" s="7"/>
      <c r="H25" s="9"/>
      <c r="I25" s="9"/>
      <c r="J25" s="9"/>
      <c r="K25" s="17">
        <f>AVERAGE(K26:K31)</f>
        <v>123.39851970750847</v>
      </c>
      <c r="L25" s="17">
        <f>K25/F25</f>
        <v>1.2339851970750848</v>
      </c>
      <c r="M25" s="15" t="s">
        <v>213</v>
      </c>
      <c r="N25" s="3"/>
    </row>
    <row r="26" spans="1:14" ht="80.25" customHeight="1">
      <c r="A26" s="128"/>
      <c r="B26" s="138"/>
      <c r="C26" s="16" t="s">
        <v>48</v>
      </c>
      <c r="D26" s="20">
        <v>17491.452</v>
      </c>
      <c r="E26" s="20">
        <v>17491.452</v>
      </c>
      <c r="F26" s="11"/>
      <c r="G26" s="7" t="s">
        <v>100</v>
      </c>
      <c r="H26" s="9" t="s">
        <v>20</v>
      </c>
      <c r="I26" s="19">
        <v>1.12</v>
      </c>
      <c r="J26" s="19">
        <v>1.08</v>
      </c>
      <c r="K26" s="19">
        <f t="shared" si="1"/>
        <v>96.42857142857143</v>
      </c>
      <c r="L26" s="27"/>
      <c r="M26" s="28"/>
      <c r="N26" s="6"/>
    </row>
    <row r="27" spans="1:14" ht="86.25" customHeight="1">
      <c r="A27" s="128"/>
      <c r="B27" s="138"/>
      <c r="C27" s="16" t="s">
        <v>47</v>
      </c>
      <c r="D27" s="20">
        <v>10580.1</v>
      </c>
      <c r="E27" s="20">
        <v>10580.1</v>
      </c>
      <c r="F27" s="11"/>
      <c r="G27" s="16" t="s">
        <v>101</v>
      </c>
      <c r="H27" s="9" t="s">
        <v>20</v>
      </c>
      <c r="I27" s="19">
        <v>0.89</v>
      </c>
      <c r="J27" s="29">
        <v>0.86</v>
      </c>
      <c r="K27" s="19">
        <f t="shared" si="1"/>
        <v>96.62921348314606</v>
      </c>
      <c r="L27" s="27"/>
      <c r="M27" s="28"/>
      <c r="N27" s="6"/>
    </row>
    <row r="28" spans="1:14" ht="124.5" customHeight="1">
      <c r="A28" s="128"/>
      <c r="B28" s="138"/>
      <c r="C28" s="42"/>
      <c r="D28" s="42"/>
      <c r="E28" s="42"/>
      <c r="F28" s="42"/>
      <c r="G28" s="58" t="s">
        <v>102</v>
      </c>
      <c r="H28" s="34" t="s">
        <v>20</v>
      </c>
      <c r="I28" s="36">
        <v>8.1</v>
      </c>
      <c r="J28" s="36">
        <v>8.1</v>
      </c>
      <c r="K28" s="39">
        <f t="shared" si="1"/>
        <v>100</v>
      </c>
      <c r="L28" s="79"/>
      <c r="M28" s="80"/>
      <c r="N28" s="6"/>
    </row>
    <row r="29" spans="1:14" ht="48.75" customHeight="1">
      <c r="A29" s="128"/>
      <c r="B29" s="138"/>
      <c r="C29" s="11"/>
      <c r="D29" s="11"/>
      <c r="E29" s="11"/>
      <c r="F29" s="11"/>
      <c r="G29" s="7" t="s">
        <v>103</v>
      </c>
      <c r="H29" s="9" t="s">
        <v>21</v>
      </c>
      <c r="I29" s="29">
        <v>100</v>
      </c>
      <c r="J29" s="27">
        <v>114</v>
      </c>
      <c r="K29" s="19">
        <f t="shared" si="1"/>
        <v>113.99999999999999</v>
      </c>
      <c r="L29" s="27"/>
      <c r="M29" s="28"/>
      <c r="N29" s="6"/>
    </row>
    <row r="30" spans="1:14" ht="54" customHeight="1">
      <c r="A30" s="128"/>
      <c r="B30" s="138"/>
      <c r="C30" s="11"/>
      <c r="D30" s="11"/>
      <c r="E30" s="11"/>
      <c r="F30" s="11"/>
      <c r="G30" s="7" t="s">
        <v>104</v>
      </c>
      <c r="H30" s="9" t="s">
        <v>20</v>
      </c>
      <c r="I30" s="29">
        <v>0.3</v>
      </c>
      <c r="J30" s="29">
        <v>0.4</v>
      </c>
      <c r="K30" s="19">
        <f t="shared" si="1"/>
        <v>133.33333333333334</v>
      </c>
      <c r="L30" s="27"/>
      <c r="M30" s="28"/>
      <c r="N30" s="6"/>
    </row>
    <row r="31" spans="1:14" ht="75.75" customHeight="1">
      <c r="A31" s="129"/>
      <c r="B31" s="134"/>
      <c r="C31" s="11"/>
      <c r="D31" s="11"/>
      <c r="E31" s="11"/>
      <c r="F31" s="11"/>
      <c r="G31" s="7" t="s">
        <v>105</v>
      </c>
      <c r="H31" s="9" t="s">
        <v>22</v>
      </c>
      <c r="I31" s="27">
        <v>4</v>
      </c>
      <c r="J31" s="27">
        <v>8</v>
      </c>
      <c r="K31" s="19">
        <f t="shared" si="1"/>
        <v>200</v>
      </c>
      <c r="L31" s="27"/>
      <c r="M31" s="28"/>
      <c r="N31" s="6"/>
    </row>
    <row r="32" spans="1:14" ht="24" customHeight="1">
      <c r="A32" s="135" t="s">
        <v>139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7"/>
      <c r="N32" s="6"/>
    </row>
    <row r="33" spans="1:14" ht="47.25" customHeight="1">
      <c r="A33" s="127">
        <v>4</v>
      </c>
      <c r="B33" s="133" t="s">
        <v>140</v>
      </c>
      <c r="C33" s="11" t="s">
        <v>49</v>
      </c>
      <c r="D33" s="72">
        <f>D34+D35+D36</f>
        <v>300</v>
      </c>
      <c r="E33" s="72">
        <f>E34+E35+E36</f>
        <v>300</v>
      </c>
      <c r="F33" s="14">
        <f>E33/D33*100</f>
        <v>100</v>
      </c>
      <c r="G33" s="92"/>
      <c r="H33" s="93"/>
      <c r="I33" s="93"/>
      <c r="J33" s="93"/>
      <c r="K33" s="17">
        <v>947.62</v>
      </c>
      <c r="L33" s="17">
        <f>K33/F33</f>
        <v>9.4762</v>
      </c>
      <c r="M33" s="15" t="s">
        <v>224</v>
      </c>
      <c r="N33" s="4"/>
    </row>
    <row r="34" spans="1:14" ht="45.75" customHeight="1">
      <c r="A34" s="128"/>
      <c r="B34" s="138"/>
      <c r="C34" s="16" t="s">
        <v>48</v>
      </c>
      <c r="D34" s="20">
        <v>300</v>
      </c>
      <c r="E34" s="20">
        <v>300</v>
      </c>
      <c r="F34" s="11"/>
      <c r="G34" s="7" t="s">
        <v>141</v>
      </c>
      <c r="H34" s="9" t="s">
        <v>22</v>
      </c>
      <c r="I34" s="23">
        <v>3</v>
      </c>
      <c r="J34" s="23">
        <v>49</v>
      </c>
      <c r="K34" s="19" t="s">
        <v>215</v>
      </c>
      <c r="L34" s="23"/>
      <c r="M34" s="19"/>
      <c r="N34" s="109"/>
    </row>
    <row r="35" spans="1:14" ht="45.75" customHeight="1">
      <c r="A35" s="128"/>
      <c r="B35" s="138"/>
      <c r="C35" s="16"/>
      <c r="D35" s="20"/>
      <c r="E35" s="20"/>
      <c r="F35" s="11"/>
      <c r="G35" s="7" t="s">
        <v>142</v>
      </c>
      <c r="H35" s="9" t="s">
        <v>21</v>
      </c>
      <c r="I35" s="23">
        <v>6</v>
      </c>
      <c r="J35" s="23">
        <v>175</v>
      </c>
      <c r="K35" s="19" t="s">
        <v>216</v>
      </c>
      <c r="L35" s="23"/>
      <c r="M35" s="19"/>
      <c r="N35" s="109"/>
    </row>
    <row r="36" spans="1:14" ht="30" customHeight="1">
      <c r="A36" s="128"/>
      <c r="B36" s="138"/>
      <c r="C36" s="101"/>
      <c r="D36" s="102"/>
      <c r="E36" s="102"/>
      <c r="F36" s="87"/>
      <c r="G36" s="103" t="s">
        <v>143</v>
      </c>
      <c r="H36" s="85" t="s">
        <v>22</v>
      </c>
      <c r="I36" s="104">
        <v>3</v>
      </c>
      <c r="J36" s="86">
        <v>4</v>
      </c>
      <c r="K36" s="105" t="s">
        <v>217</v>
      </c>
      <c r="L36" s="86"/>
      <c r="M36" s="19"/>
      <c r="N36" s="109"/>
    </row>
    <row r="37" spans="1:14" ht="30" customHeight="1">
      <c r="A37" s="128"/>
      <c r="B37" s="138"/>
      <c r="C37" s="106"/>
      <c r="D37" s="18"/>
      <c r="E37" s="18"/>
      <c r="F37" s="10"/>
      <c r="G37" s="107" t="s">
        <v>218</v>
      </c>
      <c r="H37" s="85" t="s">
        <v>22</v>
      </c>
      <c r="I37" s="108">
        <v>2</v>
      </c>
      <c r="J37" s="108">
        <v>4</v>
      </c>
      <c r="K37" s="32" t="s">
        <v>219</v>
      </c>
      <c r="L37" s="108"/>
      <c r="M37" s="19"/>
      <c r="N37" s="109"/>
    </row>
    <row r="38" spans="1:14" ht="51" customHeight="1">
      <c r="A38" s="128"/>
      <c r="B38" s="138"/>
      <c r="C38" s="16"/>
      <c r="D38" s="20"/>
      <c r="E38" s="20"/>
      <c r="F38" s="11"/>
      <c r="G38" s="7" t="s">
        <v>220</v>
      </c>
      <c r="H38" s="9" t="s">
        <v>22</v>
      </c>
      <c r="I38" s="23">
        <v>6</v>
      </c>
      <c r="J38" s="23">
        <v>37</v>
      </c>
      <c r="K38" s="19" t="s">
        <v>221</v>
      </c>
      <c r="L38" s="23"/>
      <c r="M38" s="19"/>
      <c r="N38" s="109"/>
    </row>
    <row r="39" spans="1:14" ht="65.25" customHeight="1">
      <c r="A39" s="129"/>
      <c r="B39" s="134"/>
      <c r="C39" s="16"/>
      <c r="D39" s="20"/>
      <c r="E39" s="20"/>
      <c r="F39" s="11"/>
      <c r="G39" s="7" t="s">
        <v>222</v>
      </c>
      <c r="H39" s="9" t="s">
        <v>21</v>
      </c>
      <c r="I39" s="23">
        <v>35</v>
      </c>
      <c r="J39" s="23">
        <v>65</v>
      </c>
      <c r="K39" s="19" t="s">
        <v>223</v>
      </c>
      <c r="L39" s="23"/>
      <c r="M39" s="19"/>
      <c r="N39" s="109"/>
    </row>
    <row r="40" spans="1:14" ht="20.25" customHeight="1">
      <c r="A40" s="135" t="s">
        <v>37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7"/>
      <c r="N40" s="5"/>
    </row>
    <row r="41" spans="1:14" ht="39.75" customHeight="1">
      <c r="A41" s="127">
        <v>5</v>
      </c>
      <c r="B41" s="133" t="s">
        <v>93</v>
      </c>
      <c r="C41" s="11" t="s">
        <v>49</v>
      </c>
      <c r="D41" s="72">
        <f>D42+D43</f>
        <v>335.084</v>
      </c>
      <c r="E41" s="72">
        <f>E42+E43</f>
        <v>335.084</v>
      </c>
      <c r="F41" s="14">
        <f>E41/D41*100</f>
        <v>100</v>
      </c>
      <c r="G41" s="7"/>
      <c r="H41" s="9"/>
      <c r="I41" s="23"/>
      <c r="J41" s="23"/>
      <c r="K41" s="17">
        <f>AVERAGE(K42:K44)</f>
        <v>371.38888888888886</v>
      </c>
      <c r="L41" s="17">
        <f>K41/F41</f>
        <v>3.7138888888888886</v>
      </c>
      <c r="M41" s="15" t="s">
        <v>224</v>
      </c>
      <c r="N41" s="5"/>
    </row>
    <row r="42" spans="1:14" ht="79.5" customHeight="1">
      <c r="A42" s="128"/>
      <c r="B42" s="138"/>
      <c r="C42" s="58" t="s">
        <v>48</v>
      </c>
      <c r="D42" s="89">
        <v>335.084</v>
      </c>
      <c r="E42" s="89">
        <v>335.084</v>
      </c>
      <c r="F42" s="42"/>
      <c r="G42" s="25" t="s">
        <v>13</v>
      </c>
      <c r="H42" s="34" t="s">
        <v>20</v>
      </c>
      <c r="I42" s="26">
        <v>6</v>
      </c>
      <c r="J42" s="26">
        <v>52</v>
      </c>
      <c r="K42" s="39">
        <f aca="true" t="shared" si="2" ref="K42:K51">J42/I42*100</f>
        <v>866.6666666666666</v>
      </c>
      <c r="L42" s="25"/>
      <c r="M42" s="39"/>
      <c r="N42" s="5"/>
    </row>
    <row r="43" spans="1:14" ht="80.25" customHeight="1">
      <c r="A43" s="128"/>
      <c r="B43" s="138"/>
      <c r="C43" s="16"/>
      <c r="D43" s="20"/>
      <c r="E43" s="20"/>
      <c r="F43" s="11"/>
      <c r="G43" s="7" t="s">
        <v>14</v>
      </c>
      <c r="H43" s="9" t="s">
        <v>20</v>
      </c>
      <c r="I43" s="23">
        <v>8</v>
      </c>
      <c r="J43" s="23">
        <v>9.8</v>
      </c>
      <c r="K43" s="19">
        <f t="shared" si="2"/>
        <v>122.50000000000001</v>
      </c>
      <c r="L43" s="7"/>
      <c r="M43" s="19"/>
      <c r="N43" s="5"/>
    </row>
    <row r="44" spans="1:14" ht="83.25" customHeight="1">
      <c r="A44" s="129"/>
      <c r="B44" s="134"/>
      <c r="C44" s="16"/>
      <c r="D44" s="42"/>
      <c r="E44" s="42"/>
      <c r="F44" s="42"/>
      <c r="G44" s="25" t="s">
        <v>15</v>
      </c>
      <c r="H44" s="34" t="s">
        <v>20</v>
      </c>
      <c r="I44" s="26">
        <v>8</v>
      </c>
      <c r="J44" s="26">
        <v>10</v>
      </c>
      <c r="K44" s="39">
        <f t="shared" si="2"/>
        <v>125</v>
      </c>
      <c r="L44" s="25"/>
      <c r="M44" s="39"/>
      <c r="N44" s="5"/>
    </row>
    <row r="45" spans="1:14" ht="41.25" customHeight="1">
      <c r="A45" s="127">
        <v>6</v>
      </c>
      <c r="B45" s="133" t="s">
        <v>94</v>
      </c>
      <c r="C45" s="11" t="s">
        <v>49</v>
      </c>
      <c r="D45" s="72">
        <f>D46</f>
        <v>50</v>
      </c>
      <c r="E45" s="72">
        <f>E46</f>
        <v>50</v>
      </c>
      <c r="F45" s="14">
        <f>E45/D45*100</f>
        <v>100</v>
      </c>
      <c r="G45" s="7"/>
      <c r="H45" s="9"/>
      <c r="I45" s="23"/>
      <c r="J45" s="23"/>
      <c r="K45" s="17">
        <f>AVERAGE(K46:K48)</f>
        <v>102.77777777777777</v>
      </c>
      <c r="L45" s="17">
        <f>K45/F45</f>
        <v>1.0277777777777777</v>
      </c>
      <c r="M45" s="15" t="s">
        <v>213</v>
      </c>
      <c r="N45" s="5"/>
    </row>
    <row r="46" spans="1:14" ht="47.25" customHeight="1">
      <c r="A46" s="128"/>
      <c r="B46" s="138"/>
      <c r="C46" s="16" t="s">
        <v>48</v>
      </c>
      <c r="D46" s="20">
        <v>50</v>
      </c>
      <c r="E46" s="20">
        <v>50</v>
      </c>
      <c r="F46" s="11"/>
      <c r="G46" s="7" t="s">
        <v>2</v>
      </c>
      <c r="H46" s="9" t="s">
        <v>21</v>
      </c>
      <c r="I46" s="23">
        <v>1200</v>
      </c>
      <c r="J46" s="23">
        <v>1200</v>
      </c>
      <c r="K46" s="19">
        <f t="shared" si="2"/>
        <v>100</v>
      </c>
      <c r="L46" s="23"/>
      <c r="M46" s="19"/>
      <c r="N46" s="5"/>
    </row>
    <row r="47" spans="1:14" ht="34.5" customHeight="1">
      <c r="A47" s="128"/>
      <c r="B47" s="138"/>
      <c r="C47" s="58"/>
      <c r="D47" s="89"/>
      <c r="E47" s="89"/>
      <c r="F47" s="42"/>
      <c r="G47" s="25" t="s">
        <v>95</v>
      </c>
      <c r="H47" s="34" t="s">
        <v>21</v>
      </c>
      <c r="I47" s="26">
        <v>600</v>
      </c>
      <c r="J47" s="26">
        <v>650</v>
      </c>
      <c r="K47" s="39">
        <f t="shared" si="2"/>
        <v>108.33333333333333</v>
      </c>
      <c r="L47" s="26"/>
      <c r="M47" s="39"/>
      <c r="N47" s="5"/>
    </row>
    <row r="48" spans="1:14" ht="63" customHeight="1">
      <c r="A48" s="129"/>
      <c r="B48" s="134"/>
      <c r="C48" s="16"/>
      <c r="D48" s="20"/>
      <c r="E48" s="20"/>
      <c r="F48" s="11"/>
      <c r="G48" s="7" t="s">
        <v>96</v>
      </c>
      <c r="H48" s="9" t="s">
        <v>26</v>
      </c>
      <c r="I48" s="23">
        <v>400</v>
      </c>
      <c r="J48" s="23">
        <v>400</v>
      </c>
      <c r="K48" s="19">
        <f t="shared" si="2"/>
        <v>100</v>
      </c>
      <c r="L48" s="23"/>
      <c r="M48" s="19"/>
      <c r="N48" s="5"/>
    </row>
    <row r="49" spans="1:14" ht="19.5" customHeight="1">
      <c r="A49" s="135" t="s">
        <v>38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5"/>
    </row>
    <row r="50" spans="1:14" ht="39" customHeight="1">
      <c r="A50" s="127">
        <v>7</v>
      </c>
      <c r="B50" s="133" t="s">
        <v>92</v>
      </c>
      <c r="C50" s="11" t="s">
        <v>49</v>
      </c>
      <c r="D50" s="72">
        <f>D51</f>
        <v>63.405</v>
      </c>
      <c r="E50" s="72">
        <f>E51</f>
        <v>63.405</v>
      </c>
      <c r="F50" s="14">
        <f>E50/D50*100</f>
        <v>100</v>
      </c>
      <c r="G50" s="7"/>
      <c r="H50" s="9"/>
      <c r="I50" s="23"/>
      <c r="J50" s="23"/>
      <c r="K50" s="17">
        <f>AVERAGE(K51:K51)</f>
        <v>100</v>
      </c>
      <c r="L50" s="43">
        <f>K50/F50</f>
        <v>1</v>
      </c>
      <c r="M50" s="15" t="s">
        <v>213</v>
      </c>
      <c r="N50" s="5"/>
    </row>
    <row r="51" spans="1:14" ht="47.25" customHeight="1">
      <c r="A51" s="129"/>
      <c r="B51" s="134"/>
      <c r="C51" s="16" t="s">
        <v>48</v>
      </c>
      <c r="D51" s="20">
        <v>63.405</v>
      </c>
      <c r="E51" s="20">
        <v>63.405</v>
      </c>
      <c r="F51" s="11"/>
      <c r="G51" s="7" t="s">
        <v>16</v>
      </c>
      <c r="H51" s="9" t="s">
        <v>21</v>
      </c>
      <c r="I51" s="23">
        <v>44</v>
      </c>
      <c r="J51" s="23">
        <v>44</v>
      </c>
      <c r="K51" s="19">
        <f t="shared" si="2"/>
        <v>100</v>
      </c>
      <c r="L51" s="23"/>
      <c r="M51" s="19"/>
      <c r="N51" s="5"/>
    </row>
    <row r="52" spans="1:14" ht="19.5" customHeight="1">
      <c r="A52" s="135" t="s">
        <v>39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7"/>
      <c r="N52" s="5"/>
    </row>
    <row r="53" spans="1:14" ht="40.5" customHeight="1">
      <c r="A53" s="127">
        <v>8</v>
      </c>
      <c r="B53" s="133" t="s">
        <v>91</v>
      </c>
      <c r="C53" s="11" t="s">
        <v>49</v>
      </c>
      <c r="D53" s="72">
        <f>D54+D55</f>
        <v>712.241</v>
      </c>
      <c r="E53" s="72">
        <f>E54+E55</f>
        <v>712</v>
      </c>
      <c r="F53" s="14">
        <f>E53/D53*100</f>
        <v>99.96616313860056</v>
      </c>
      <c r="G53" s="7"/>
      <c r="H53" s="9"/>
      <c r="I53" s="23"/>
      <c r="J53" s="23"/>
      <c r="K53" s="17">
        <f>AVERAGE(K54:K55)</f>
        <v>112.62857142857142</v>
      </c>
      <c r="L53" s="17">
        <f>K53/F53</f>
        <v>1.1266669430176564</v>
      </c>
      <c r="M53" s="15" t="s">
        <v>213</v>
      </c>
      <c r="N53" s="5"/>
    </row>
    <row r="54" spans="1:14" ht="42.75" customHeight="1">
      <c r="A54" s="128"/>
      <c r="B54" s="138"/>
      <c r="C54" s="16" t="s">
        <v>48</v>
      </c>
      <c r="D54" s="20">
        <v>712.241</v>
      </c>
      <c r="E54" s="20">
        <v>712</v>
      </c>
      <c r="F54" s="11"/>
      <c r="G54" s="33" t="s">
        <v>5</v>
      </c>
      <c r="H54" s="9" t="s">
        <v>40</v>
      </c>
      <c r="I54" s="23">
        <v>105</v>
      </c>
      <c r="J54" s="23">
        <v>108</v>
      </c>
      <c r="K54" s="19">
        <f>J54/I54*100</f>
        <v>102.85714285714285</v>
      </c>
      <c r="L54" s="23"/>
      <c r="M54" s="19"/>
      <c r="N54" s="5"/>
    </row>
    <row r="55" spans="1:14" ht="30" customHeight="1">
      <c r="A55" s="129"/>
      <c r="B55" s="134"/>
      <c r="C55" s="42"/>
      <c r="D55" s="42"/>
      <c r="E55" s="42"/>
      <c r="F55" s="42"/>
      <c r="G55" s="25" t="s">
        <v>18</v>
      </c>
      <c r="H55" s="25" t="s">
        <v>34</v>
      </c>
      <c r="I55" s="26">
        <v>1000</v>
      </c>
      <c r="J55" s="26">
        <v>1224</v>
      </c>
      <c r="K55" s="39">
        <f>J55/I55*100</f>
        <v>122.39999999999999</v>
      </c>
      <c r="L55" s="26"/>
      <c r="M55" s="39"/>
      <c r="N55" s="5"/>
    </row>
    <row r="56" spans="1:14" ht="18" customHeight="1">
      <c r="A56" s="135" t="s">
        <v>41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7"/>
      <c r="N56" s="5"/>
    </row>
    <row r="57" spans="1:14" ht="39.75" customHeight="1">
      <c r="A57" s="127">
        <v>9</v>
      </c>
      <c r="B57" s="133" t="s">
        <v>79</v>
      </c>
      <c r="C57" s="11" t="s">
        <v>49</v>
      </c>
      <c r="D57" s="72">
        <f>D58</f>
        <v>60</v>
      </c>
      <c r="E57" s="72">
        <f>E58</f>
        <v>60</v>
      </c>
      <c r="F57" s="14">
        <f>E57/D57*100</f>
        <v>100</v>
      </c>
      <c r="G57" s="7"/>
      <c r="H57" s="9"/>
      <c r="I57" s="23"/>
      <c r="J57" s="23"/>
      <c r="K57" s="17">
        <f>AVERAGE(K58:K58)</f>
        <v>100</v>
      </c>
      <c r="L57" s="17">
        <f>K57/F57</f>
        <v>1</v>
      </c>
      <c r="M57" s="15" t="s">
        <v>213</v>
      </c>
      <c r="N57" s="5"/>
    </row>
    <row r="58" spans="1:14" ht="54" customHeight="1">
      <c r="A58" s="128"/>
      <c r="B58" s="138"/>
      <c r="C58" s="16" t="s">
        <v>48</v>
      </c>
      <c r="D58" s="20">
        <v>60</v>
      </c>
      <c r="E58" s="20">
        <v>60</v>
      </c>
      <c r="F58" s="11"/>
      <c r="G58" s="96" t="s">
        <v>80</v>
      </c>
      <c r="H58" s="9" t="s">
        <v>22</v>
      </c>
      <c r="I58" s="9">
        <v>2</v>
      </c>
      <c r="J58" s="23">
        <v>2</v>
      </c>
      <c r="K58" s="19">
        <f>J58/I58*100</f>
        <v>100</v>
      </c>
      <c r="L58" s="23"/>
      <c r="M58" s="19"/>
      <c r="N58" s="5"/>
    </row>
    <row r="59" spans="1:14" ht="40.5" customHeight="1">
      <c r="A59" s="127">
        <v>10</v>
      </c>
      <c r="B59" s="133" t="s">
        <v>78</v>
      </c>
      <c r="C59" s="11" t="s">
        <v>49</v>
      </c>
      <c r="D59" s="72">
        <f>D60</f>
        <v>258.893</v>
      </c>
      <c r="E59" s="72">
        <f>E60</f>
        <v>258.893</v>
      </c>
      <c r="F59" s="14">
        <f>E59/D59*100</f>
        <v>100</v>
      </c>
      <c r="G59" s="7"/>
      <c r="H59" s="7"/>
      <c r="I59" s="23"/>
      <c r="J59" s="23"/>
      <c r="K59" s="17">
        <f>AVERAGE(K60:K60)</f>
        <v>100</v>
      </c>
      <c r="L59" s="17">
        <f>K59/F59</f>
        <v>1</v>
      </c>
      <c r="M59" s="15" t="s">
        <v>213</v>
      </c>
      <c r="N59" s="5"/>
    </row>
    <row r="60" spans="1:14" ht="68.25" customHeight="1">
      <c r="A60" s="129"/>
      <c r="B60" s="134"/>
      <c r="C60" s="16" t="s">
        <v>48</v>
      </c>
      <c r="D60" s="20">
        <v>258.893</v>
      </c>
      <c r="E60" s="20">
        <v>258.893</v>
      </c>
      <c r="F60" s="14"/>
      <c r="G60" s="96" t="s">
        <v>173</v>
      </c>
      <c r="H60" s="9" t="s">
        <v>22</v>
      </c>
      <c r="I60" s="23">
        <v>1</v>
      </c>
      <c r="J60" s="23">
        <v>1</v>
      </c>
      <c r="K60" s="19">
        <f>J60/I60*100</f>
        <v>100</v>
      </c>
      <c r="L60" s="17"/>
      <c r="M60" s="15"/>
      <c r="N60" s="5"/>
    </row>
    <row r="61" spans="1:14" ht="19.5" customHeight="1">
      <c r="A61" s="135" t="s">
        <v>42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7"/>
      <c r="N61" s="5"/>
    </row>
    <row r="62" spans="1:14" ht="45.75" customHeight="1">
      <c r="A62" s="127">
        <v>11</v>
      </c>
      <c r="B62" s="133" t="s">
        <v>117</v>
      </c>
      <c r="C62" s="11" t="s">
        <v>49</v>
      </c>
      <c r="D62" s="72">
        <f>D63</f>
        <v>6.144</v>
      </c>
      <c r="E62" s="72">
        <f>E63</f>
        <v>6.144</v>
      </c>
      <c r="F62" s="14">
        <f>E62/D62*100</f>
        <v>100</v>
      </c>
      <c r="G62" s="7"/>
      <c r="H62" s="9"/>
      <c r="I62" s="23"/>
      <c r="J62" s="23"/>
      <c r="K62" s="17">
        <f>AVERAGE(K63:K63)</f>
        <v>100</v>
      </c>
      <c r="L62" s="17">
        <f>K62/F62</f>
        <v>1</v>
      </c>
      <c r="M62" s="15" t="s">
        <v>213</v>
      </c>
      <c r="N62" s="5"/>
    </row>
    <row r="63" spans="1:14" ht="54" customHeight="1">
      <c r="A63" s="129"/>
      <c r="B63" s="134"/>
      <c r="C63" s="58" t="s">
        <v>48</v>
      </c>
      <c r="D63" s="89">
        <v>6.144</v>
      </c>
      <c r="E63" s="89">
        <v>6.144</v>
      </c>
      <c r="F63" s="42"/>
      <c r="G63" s="25" t="s">
        <v>118</v>
      </c>
      <c r="H63" s="34" t="s">
        <v>26</v>
      </c>
      <c r="I63" s="26">
        <v>1500</v>
      </c>
      <c r="J63" s="26">
        <v>1500</v>
      </c>
      <c r="K63" s="39">
        <f>J63/I63*100</f>
        <v>100</v>
      </c>
      <c r="L63" s="26"/>
      <c r="M63" s="39"/>
      <c r="N63" s="5"/>
    </row>
    <row r="64" spans="1:14" ht="54" customHeight="1">
      <c r="A64" s="127">
        <v>12</v>
      </c>
      <c r="B64" s="133" t="s">
        <v>145</v>
      </c>
      <c r="C64" s="11" t="s">
        <v>49</v>
      </c>
      <c r="D64" s="72">
        <f>D65</f>
        <v>19.9</v>
      </c>
      <c r="E64" s="72">
        <f>E65</f>
        <v>19.9</v>
      </c>
      <c r="F64" s="14">
        <f>E64/D64*100</f>
        <v>100</v>
      </c>
      <c r="G64" s="7"/>
      <c r="H64" s="7"/>
      <c r="I64" s="23"/>
      <c r="J64" s="23"/>
      <c r="K64" s="17">
        <f>AVERAGE(K65:K65)</f>
        <v>100</v>
      </c>
      <c r="L64" s="43">
        <f>K64/F64</f>
        <v>1</v>
      </c>
      <c r="M64" s="15" t="s">
        <v>213</v>
      </c>
      <c r="N64" s="5"/>
    </row>
    <row r="65" spans="1:14" ht="54" customHeight="1">
      <c r="A65" s="128"/>
      <c r="B65" s="134"/>
      <c r="C65" s="16" t="s">
        <v>48</v>
      </c>
      <c r="D65" s="20">
        <v>19.9</v>
      </c>
      <c r="E65" s="20">
        <v>19.9</v>
      </c>
      <c r="F65" s="11"/>
      <c r="G65" s="7" t="s">
        <v>144</v>
      </c>
      <c r="H65" s="9" t="s">
        <v>21</v>
      </c>
      <c r="I65" s="23">
        <v>225</v>
      </c>
      <c r="J65" s="23">
        <v>225</v>
      </c>
      <c r="K65" s="19">
        <f>J65/I65*100</f>
        <v>100</v>
      </c>
      <c r="L65" s="23"/>
      <c r="M65" s="19"/>
      <c r="N65" s="5"/>
    </row>
    <row r="66" spans="1:14" ht="21.75" customHeight="1">
      <c r="A66" s="135" t="s">
        <v>85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5"/>
    </row>
    <row r="67" spans="1:14" ht="41.25" customHeight="1">
      <c r="A67" s="127">
        <v>13</v>
      </c>
      <c r="B67" s="133" t="s">
        <v>84</v>
      </c>
      <c r="C67" s="11" t="s">
        <v>49</v>
      </c>
      <c r="D67" s="72">
        <f>D68+D69</f>
        <v>50</v>
      </c>
      <c r="E67" s="72">
        <f>E68+E69</f>
        <v>50</v>
      </c>
      <c r="F67" s="14">
        <f>E67/D67*100</f>
        <v>100</v>
      </c>
      <c r="G67" s="13"/>
      <c r="H67" s="13"/>
      <c r="I67" s="13"/>
      <c r="J67" s="13"/>
      <c r="K67" s="17">
        <f>AVERAGE(K68:K71)</f>
        <v>72.87261904761904</v>
      </c>
      <c r="L67" s="17">
        <f>K67/F67</f>
        <v>0.7287261904761904</v>
      </c>
      <c r="M67" s="15" t="s">
        <v>214</v>
      </c>
      <c r="N67" s="5"/>
    </row>
    <row r="68" spans="1:14" ht="53.25" customHeight="1">
      <c r="A68" s="128"/>
      <c r="B68" s="138"/>
      <c r="C68" s="16" t="s">
        <v>48</v>
      </c>
      <c r="D68" s="20">
        <v>50</v>
      </c>
      <c r="E68" s="20">
        <v>50</v>
      </c>
      <c r="F68" s="11"/>
      <c r="G68" s="97" t="s">
        <v>86</v>
      </c>
      <c r="H68" s="34" t="s">
        <v>20</v>
      </c>
      <c r="I68" s="23">
        <v>0.35</v>
      </c>
      <c r="J68" s="23">
        <v>0.42</v>
      </c>
      <c r="K68" s="19">
        <f>I68/J68*100</f>
        <v>83.33333333333333</v>
      </c>
      <c r="L68" s="23"/>
      <c r="M68" s="19"/>
      <c r="N68" s="5"/>
    </row>
    <row r="69" spans="1:14" ht="53.25" customHeight="1">
      <c r="A69" s="128"/>
      <c r="B69" s="138"/>
      <c r="C69" s="16"/>
      <c r="D69" s="20"/>
      <c r="E69" s="20"/>
      <c r="F69" s="11"/>
      <c r="G69" s="97" t="s">
        <v>87</v>
      </c>
      <c r="H69" s="9" t="s">
        <v>21</v>
      </c>
      <c r="I69" s="23" t="s">
        <v>88</v>
      </c>
      <c r="J69" s="23">
        <v>0.0383</v>
      </c>
      <c r="K69" s="19">
        <v>65.3</v>
      </c>
      <c r="L69" s="23"/>
      <c r="M69" s="19"/>
      <c r="N69" s="5"/>
    </row>
    <row r="70" spans="1:14" ht="80.25" customHeight="1">
      <c r="A70" s="128"/>
      <c r="B70" s="138"/>
      <c r="C70" s="16"/>
      <c r="D70" s="20"/>
      <c r="E70" s="20"/>
      <c r="F70" s="11"/>
      <c r="G70" s="7" t="s">
        <v>183</v>
      </c>
      <c r="H70" s="34" t="s">
        <v>20</v>
      </c>
      <c r="I70" s="23">
        <v>54</v>
      </c>
      <c r="J70" s="23">
        <v>54</v>
      </c>
      <c r="K70" s="19">
        <f>J70/I70*100</f>
        <v>100</v>
      </c>
      <c r="L70" s="23"/>
      <c r="M70" s="19"/>
      <c r="N70" s="5"/>
    </row>
    <row r="71" spans="1:14" ht="55.5" customHeight="1">
      <c r="A71" s="129"/>
      <c r="B71" s="134"/>
      <c r="C71" s="16"/>
      <c r="D71" s="20"/>
      <c r="E71" s="20"/>
      <c r="F71" s="11"/>
      <c r="G71" s="7" t="s">
        <v>233</v>
      </c>
      <c r="H71" s="9" t="s">
        <v>21</v>
      </c>
      <c r="I71" s="23">
        <v>7</v>
      </c>
      <c r="J71" s="23">
        <v>3</v>
      </c>
      <c r="K71" s="19">
        <f>J71/I71*100</f>
        <v>42.857142857142854</v>
      </c>
      <c r="L71" s="23"/>
      <c r="M71" s="19"/>
      <c r="N71" s="5"/>
    </row>
    <row r="72" spans="1:14" ht="18" customHeight="1">
      <c r="A72" s="135" t="s">
        <v>30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5"/>
    </row>
    <row r="73" spans="1:14" ht="42" customHeight="1">
      <c r="A73" s="127">
        <v>14</v>
      </c>
      <c r="B73" s="167" t="s">
        <v>97</v>
      </c>
      <c r="C73" s="11" t="s">
        <v>49</v>
      </c>
      <c r="D73" s="71">
        <f>D74+D75+D76</f>
        <v>11729.337</v>
      </c>
      <c r="E73" s="71">
        <f>E74+E75+E76</f>
        <v>11729.337</v>
      </c>
      <c r="F73" s="14">
        <f>E73/D73*100</f>
        <v>100</v>
      </c>
      <c r="G73" s="52"/>
      <c r="H73" s="53"/>
      <c r="I73" s="53"/>
      <c r="J73" s="53"/>
      <c r="K73" s="119">
        <f>(K77+K81)/2</f>
        <v>100</v>
      </c>
      <c r="L73" s="17">
        <f>K73/F73</f>
        <v>1</v>
      </c>
      <c r="M73" s="15" t="s">
        <v>213</v>
      </c>
      <c r="N73" s="3"/>
    </row>
    <row r="74" spans="1:14" ht="32.25" customHeight="1">
      <c r="A74" s="129"/>
      <c r="B74" s="168"/>
      <c r="C74" s="16" t="s">
        <v>48</v>
      </c>
      <c r="D74" s="120">
        <f>D78+D82</f>
        <v>3773.067</v>
      </c>
      <c r="E74" s="120">
        <f>E78+E82</f>
        <v>3773.067</v>
      </c>
      <c r="F74" s="121"/>
      <c r="G74" s="52"/>
      <c r="H74" s="53"/>
      <c r="I74" s="53"/>
      <c r="J74" s="53"/>
      <c r="K74" s="54"/>
      <c r="L74" s="28"/>
      <c r="M74" s="17"/>
      <c r="N74" s="3"/>
    </row>
    <row r="75" spans="1:14" ht="60" customHeight="1">
      <c r="A75" s="77"/>
      <c r="B75" s="114"/>
      <c r="C75" s="58" t="s">
        <v>46</v>
      </c>
      <c r="D75" s="116">
        <f>D79</f>
        <v>3805</v>
      </c>
      <c r="E75" s="116">
        <f>E79</f>
        <v>3805</v>
      </c>
      <c r="F75" s="117"/>
      <c r="G75" s="48"/>
      <c r="H75" s="49"/>
      <c r="I75" s="49"/>
      <c r="J75" s="49"/>
      <c r="K75" s="118"/>
      <c r="L75" s="80"/>
      <c r="M75" s="43"/>
      <c r="N75" s="3"/>
    </row>
    <row r="76" spans="1:14" ht="47.25" customHeight="1">
      <c r="A76" s="78"/>
      <c r="B76" s="115"/>
      <c r="C76" s="16" t="s">
        <v>47</v>
      </c>
      <c r="D76" s="50">
        <f>D80</f>
        <v>4151.27</v>
      </c>
      <c r="E76" s="50">
        <f>E80</f>
        <v>4151.27</v>
      </c>
      <c r="F76" s="51"/>
      <c r="G76" s="52"/>
      <c r="H76" s="53"/>
      <c r="I76" s="53"/>
      <c r="J76" s="53"/>
      <c r="K76" s="54"/>
      <c r="L76" s="28"/>
      <c r="M76" s="17"/>
      <c r="N76" s="3"/>
    </row>
    <row r="77" spans="1:14" ht="29.25" customHeight="1">
      <c r="A77" s="130" t="s">
        <v>146</v>
      </c>
      <c r="B77" s="159" t="s">
        <v>31</v>
      </c>
      <c r="C77" s="41" t="s">
        <v>61</v>
      </c>
      <c r="D77" s="71">
        <f>D78+D79+D80</f>
        <v>11352.032000000001</v>
      </c>
      <c r="E77" s="72">
        <f>E78+E79+E80</f>
        <v>11352.032000000001</v>
      </c>
      <c r="F77" s="14">
        <f>E77/D77*100</f>
        <v>100</v>
      </c>
      <c r="G77" s="55"/>
      <c r="H77" s="56"/>
      <c r="I77" s="56"/>
      <c r="J77" s="56"/>
      <c r="K77" s="17">
        <f>AVERAGE(K78:K80)</f>
        <v>100</v>
      </c>
      <c r="L77" s="17">
        <f>K77/F77</f>
        <v>1</v>
      </c>
      <c r="M77" s="15" t="s">
        <v>213</v>
      </c>
      <c r="N77" s="3"/>
    </row>
    <row r="78" spans="1:14" ht="54" customHeight="1">
      <c r="A78" s="131"/>
      <c r="B78" s="160"/>
      <c r="C78" s="16" t="s">
        <v>48</v>
      </c>
      <c r="D78" s="20">
        <v>3395.762</v>
      </c>
      <c r="E78" s="20">
        <v>3395.762</v>
      </c>
      <c r="F78" s="13"/>
      <c r="G78" s="55" t="s">
        <v>7</v>
      </c>
      <c r="H78" s="56" t="s">
        <v>23</v>
      </c>
      <c r="I78" s="31">
        <v>16</v>
      </c>
      <c r="J78" s="57" t="s">
        <v>124</v>
      </c>
      <c r="K78" s="19">
        <f>J78/I78*100</f>
        <v>100</v>
      </c>
      <c r="L78" s="57"/>
      <c r="M78" s="19"/>
      <c r="N78" s="3"/>
    </row>
    <row r="79" spans="1:14" ht="54.75" customHeight="1">
      <c r="A79" s="131"/>
      <c r="B79" s="160"/>
      <c r="C79" s="58" t="s">
        <v>46</v>
      </c>
      <c r="D79" s="20">
        <v>3805</v>
      </c>
      <c r="E79" s="20">
        <v>3805</v>
      </c>
      <c r="F79" s="12"/>
      <c r="G79" s="98" t="s">
        <v>29</v>
      </c>
      <c r="H79" s="59" t="s">
        <v>23</v>
      </c>
      <c r="I79" s="60">
        <v>16</v>
      </c>
      <c r="J79" s="61" t="s">
        <v>124</v>
      </c>
      <c r="K79" s="39">
        <f>J79/I79*100</f>
        <v>100</v>
      </c>
      <c r="L79" s="61"/>
      <c r="M79" s="39"/>
      <c r="N79" s="3"/>
    </row>
    <row r="80" spans="1:14" ht="43.5" customHeight="1">
      <c r="A80" s="132"/>
      <c r="B80" s="161"/>
      <c r="C80" s="16" t="s">
        <v>47</v>
      </c>
      <c r="D80" s="9">
        <v>4151.27</v>
      </c>
      <c r="E80" s="9">
        <v>4151.27</v>
      </c>
      <c r="F80" s="13"/>
      <c r="G80" s="55"/>
      <c r="H80" s="59"/>
      <c r="I80" s="62"/>
      <c r="J80" s="62"/>
      <c r="K80" s="39"/>
      <c r="L80" s="57"/>
      <c r="M80" s="19"/>
      <c r="N80" s="3"/>
    </row>
    <row r="81" spans="1:14" ht="32.25" customHeight="1">
      <c r="A81" s="130" t="s">
        <v>147</v>
      </c>
      <c r="B81" s="159" t="s">
        <v>126</v>
      </c>
      <c r="C81" s="41" t="s">
        <v>61</v>
      </c>
      <c r="D81" s="71">
        <f>D82</f>
        <v>377.305</v>
      </c>
      <c r="E81" s="72">
        <f>E82</f>
        <v>377.305</v>
      </c>
      <c r="F81" s="14">
        <f>E81/D81*100</f>
        <v>100</v>
      </c>
      <c r="G81" s="55"/>
      <c r="H81" s="59"/>
      <c r="I81" s="17"/>
      <c r="J81" s="17"/>
      <c r="K81" s="17">
        <f>AVERAGE(K82:K83)</f>
        <v>100</v>
      </c>
      <c r="L81" s="17">
        <f>K81/F81</f>
        <v>1</v>
      </c>
      <c r="M81" s="15" t="s">
        <v>213</v>
      </c>
      <c r="N81" s="3"/>
    </row>
    <row r="82" spans="1:14" ht="80.25" customHeight="1">
      <c r="A82" s="131"/>
      <c r="B82" s="160"/>
      <c r="C82" s="16" t="s">
        <v>48</v>
      </c>
      <c r="D82" s="20">
        <v>377.305</v>
      </c>
      <c r="E82" s="20">
        <v>377.305</v>
      </c>
      <c r="F82" s="13"/>
      <c r="G82" s="55" t="s">
        <v>63</v>
      </c>
      <c r="H82" s="59" t="s">
        <v>23</v>
      </c>
      <c r="I82" s="62" t="s">
        <v>116</v>
      </c>
      <c r="J82" s="62" t="s">
        <v>116</v>
      </c>
      <c r="K82" s="39">
        <f>J82/I82*100</f>
        <v>100</v>
      </c>
      <c r="L82" s="57"/>
      <c r="M82" s="19"/>
      <c r="N82" s="3"/>
    </row>
    <row r="83" spans="1:14" ht="61.5" customHeight="1">
      <c r="A83" s="132"/>
      <c r="B83" s="161"/>
      <c r="C83" s="16"/>
      <c r="D83" s="20"/>
      <c r="E83" s="89"/>
      <c r="F83" s="13"/>
      <c r="G83" s="55" t="s">
        <v>131</v>
      </c>
      <c r="H83" s="59" t="s">
        <v>127</v>
      </c>
      <c r="I83" s="88" t="s">
        <v>186</v>
      </c>
      <c r="J83" s="88" t="s">
        <v>186</v>
      </c>
      <c r="K83" s="39">
        <f>J83/I83*100</f>
        <v>100</v>
      </c>
      <c r="L83" s="57"/>
      <c r="M83" s="19"/>
      <c r="N83" s="3"/>
    </row>
    <row r="84" spans="1:14" ht="42.75" customHeight="1">
      <c r="A84" s="130" t="s">
        <v>128</v>
      </c>
      <c r="B84" s="133" t="s">
        <v>8</v>
      </c>
      <c r="C84" s="11" t="s">
        <v>49</v>
      </c>
      <c r="D84" s="72">
        <f>D85</f>
        <v>281.858</v>
      </c>
      <c r="E84" s="72">
        <f>E85</f>
        <v>281.858</v>
      </c>
      <c r="F84" s="14">
        <f>E84/D84*100</f>
        <v>100</v>
      </c>
      <c r="G84" s="7"/>
      <c r="H84" s="7"/>
      <c r="I84" s="7"/>
      <c r="J84" s="7"/>
      <c r="K84" s="17">
        <f>AVERAGE(K85:K91)</f>
        <v>100</v>
      </c>
      <c r="L84" s="17">
        <f>K84/F84</f>
        <v>1</v>
      </c>
      <c r="M84" s="15" t="s">
        <v>213</v>
      </c>
      <c r="N84" s="3"/>
    </row>
    <row r="85" spans="1:14" ht="30" customHeight="1">
      <c r="A85" s="131"/>
      <c r="B85" s="138"/>
      <c r="C85" s="16" t="s">
        <v>48</v>
      </c>
      <c r="D85" s="20">
        <v>281.858</v>
      </c>
      <c r="E85" s="20">
        <v>281.858</v>
      </c>
      <c r="F85" s="11"/>
      <c r="G85" s="7" t="s">
        <v>203</v>
      </c>
      <c r="H85" s="9" t="s">
        <v>22</v>
      </c>
      <c r="I85" s="27">
        <v>1</v>
      </c>
      <c r="J85" s="27">
        <v>1</v>
      </c>
      <c r="K85" s="19">
        <f>J85/I85*100</f>
        <v>100</v>
      </c>
      <c r="L85" s="23"/>
      <c r="M85" s="19"/>
      <c r="N85" s="3"/>
    </row>
    <row r="86" spans="1:14" ht="18" customHeight="1">
      <c r="A86" s="131"/>
      <c r="B86" s="138"/>
      <c r="C86" s="11"/>
      <c r="D86" s="11"/>
      <c r="E86" s="11"/>
      <c r="F86" s="11"/>
      <c r="G86" s="7" t="s">
        <v>202</v>
      </c>
      <c r="H86" s="9" t="s">
        <v>22</v>
      </c>
      <c r="I86" s="27">
        <v>8</v>
      </c>
      <c r="J86" s="27">
        <v>8</v>
      </c>
      <c r="K86" s="19">
        <f aca="true" t="shared" si="3" ref="K86:K91">J86/I86*100</f>
        <v>100</v>
      </c>
      <c r="L86" s="23"/>
      <c r="M86" s="19"/>
      <c r="N86" s="3"/>
    </row>
    <row r="87" spans="1:14" ht="26.25" customHeight="1">
      <c r="A87" s="131"/>
      <c r="B87" s="138"/>
      <c r="C87" s="11"/>
      <c r="D87" s="11"/>
      <c r="E87" s="11"/>
      <c r="F87" s="11"/>
      <c r="G87" s="7" t="s">
        <v>204</v>
      </c>
      <c r="H87" s="9" t="s">
        <v>22</v>
      </c>
      <c r="I87" s="27">
        <v>2</v>
      </c>
      <c r="J87" s="27">
        <v>2</v>
      </c>
      <c r="K87" s="19">
        <f t="shared" si="3"/>
        <v>100</v>
      </c>
      <c r="L87" s="23"/>
      <c r="M87" s="19"/>
      <c r="N87" s="3"/>
    </row>
    <row r="88" spans="1:14" ht="19.5" customHeight="1">
      <c r="A88" s="131"/>
      <c r="B88" s="138"/>
      <c r="C88" s="11"/>
      <c r="D88" s="11"/>
      <c r="E88" s="11"/>
      <c r="F88" s="11"/>
      <c r="G88" s="7" t="s">
        <v>205</v>
      </c>
      <c r="H88" s="9" t="s">
        <v>22</v>
      </c>
      <c r="I88" s="27">
        <v>1</v>
      </c>
      <c r="J88" s="27">
        <v>1</v>
      </c>
      <c r="K88" s="19">
        <f t="shared" si="3"/>
        <v>100</v>
      </c>
      <c r="L88" s="23"/>
      <c r="M88" s="19"/>
      <c r="N88" s="3"/>
    </row>
    <row r="89" spans="1:14" ht="28.5" customHeight="1">
      <c r="A89" s="131"/>
      <c r="B89" s="138"/>
      <c r="C89" s="11"/>
      <c r="D89" s="11"/>
      <c r="E89" s="11"/>
      <c r="F89" s="11"/>
      <c r="G89" s="7" t="s">
        <v>206</v>
      </c>
      <c r="H89" s="9" t="s">
        <v>22</v>
      </c>
      <c r="I89" s="27">
        <v>1</v>
      </c>
      <c r="J89" s="27">
        <v>1</v>
      </c>
      <c r="K89" s="19">
        <f t="shared" si="3"/>
        <v>100</v>
      </c>
      <c r="L89" s="23"/>
      <c r="M89" s="19"/>
      <c r="N89" s="3"/>
    </row>
    <row r="90" spans="1:14" ht="18" customHeight="1">
      <c r="A90" s="132"/>
      <c r="B90" s="134"/>
      <c r="C90" s="11"/>
      <c r="D90" s="11"/>
      <c r="E90" s="11"/>
      <c r="F90" s="11"/>
      <c r="G90" s="7" t="s">
        <v>207</v>
      </c>
      <c r="H90" s="9" t="s">
        <v>22</v>
      </c>
      <c r="I90" s="27">
        <v>1</v>
      </c>
      <c r="J90" s="27">
        <v>1</v>
      </c>
      <c r="K90" s="19">
        <f t="shared" si="3"/>
        <v>100</v>
      </c>
      <c r="L90" s="23"/>
      <c r="M90" s="19"/>
      <c r="N90" s="3"/>
    </row>
    <row r="91" spans="1:14" ht="27" customHeight="1">
      <c r="A91" s="90"/>
      <c r="B91" s="74"/>
      <c r="C91" s="42"/>
      <c r="D91" s="42"/>
      <c r="E91" s="42"/>
      <c r="F91" s="42"/>
      <c r="G91" s="25" t="s">
        <v>208</v>
      </c>
      <c r="H91" s="34" t="s">
        <v>22</v>
      </c>
      <c r="I91" s="79">
        <v>2</v>
      </c>
      <c r="J91" s="79">
        <v>2</v>
      </c>
      <c r="K91" s="39">
        <f t="shared" si="3"/>
        <v>100</v>
      </c>
      <c r="L91" s="26"/>
      <c r="M91" s="39"/>
      <c r="N91" s="3"/>
    </row>
    <row r="92" spans="1:14" ht="39" customHeight="1">
      <c r="A92" s="130" t="s">
        <v>124</v>
      </c>
      <c r="B92" s="133" t="s">
        <v>90</v>
      </c>
      <c r="C92" s="11" t="s">
        <v>49</v>
      </c>
      <c r="D92" s="72">
        <f>D93</f>
        <v>800</v>
      </c>
      <c r="E92" s="72">
        <f>E93</f>
        <v>800</v>
      </c>
      <c r="F92" s="14">
        <f>E92/D92*100</f>
        <v>100</v>
      </c>
      <c r="G92" s="13"/>
      <c r="H92" s="13"/>
      <c r="I92" s="13"/>
      <c r="J92" s="13"/>
      <c r="K92" s="17">
        <f>AVERAGE(K93:K101)</f>
        <v>100</v>
      </c>
      <c r="L92" s="17">
        <f>K92/F92</f>
        <v>1</v>
      </c>
      <c r="M92" s="15" t="s">
        <v>213</v>
      </c>
      <c r="N92" s="3"/>
    </row>
    <row r="93" spans="1:14" ht="41.25" customHeight="1">
      <c r="A93" s="131"/>
      <c r="B93" s="138"/>
      <c r="C93" s="16" t="s">
        <v>48</v>
      </c>
      <c r="D93" s="20">
        <v>800</v>
      </c>
      <c r="E93" s="20">
        <v>800</v>
      </c>
      <c r="F93" s="11"/>
      <c r="G93" s="99" t="s">
        <v>10</v>
      </c>
      <c r="H93" s="9" t="s">
        <v>174</v>
      </c>
      <c r="I93" s="34">
        <v>56073</v>
      </c>
      <c r="J93" s="34">
        <v>56073</v>
      </c>
      <c r="K93" s="19">
        <f aca="true" t="shared" si="4" ref="K93:K101">J93/I93*100</f>
        <v>100</v>
      </c>
      <c r="L93" s="26"/>
      <c r="M93" s="45"/>
      <c r="N93" s="3"/>
    </row>
    <row r="94" spans="1:14" ht="26.25" customHeight="1">
      <c r="A94" s="131"/>
      <c r="B94" s="138"/>
      <c r="C94" s="11"/>
      <c r="D94" s="11"/>
      <c r="E94" s="11"/>
      <c r="F94" s="11"/>
      <c r="G94" s="33" t="s">
        <v>175</v>
      </c>
      <c r="H94" s="7" t="s">
        <v>166</v>
      </c>
      <c r="I94" s="9">
        <v>208.11</v>
      </c>
      <c r="J94" s="9">
        <v>208.11</v>
      </c>
      <c r="K94" s="19">
        <f t="shared" si="4"/>
        <v>100</v>
      </c>
      <c r="L94" s="23"/>
      <c r="M94" s="35"/>
      <c r="N94" s="3"/>
    </row>
    <row r="95" spans="1:14" ht="20.25" customHeight="1">
      <c r="A95" s="131"/>
      <c r="B95" s="138"/>
      <c r="C95" s="11"/>
      <c r="D95" s="11"/>
      <c r="E95" s="11"/>
      <c r="F95" s="11"/>
      <c r="G95" s="33" t="s">
        <v>11</v>
      </c>
      <c r="H95" s="9" t="s">
        <v>22</v>
      </c>
      <c r="I95" s="9">
        <v>32</v>
      </c>
      <c r="J95" s="9">
        <v>32</v>
      </c>
      <c r="K95" s="19">
        <f t="shared" si="4"/>
        <v>100</v>
      </c>
      <c r="L95" s="23"/>
      <c r="M95" s="35"/>
      <c r="N95" s="3"/>
    </row>
    <row r="96" spans="1:14" ht="33" customHeight="1">
      <c r="A96" s="131"/>
      <c r="B96" s="138"/>
      <c r="C96" s="87"/>
      <c r="D96" s="87"/>
      <c r="E96" s="87"/>
      <c r="F96" s="87"/>
      <c r="G96" s="99" t="s">
        <v>12</v>
      </c>
      <c r="H96" s="34" t="s">
        <v>22</v>
      </c>
      <c r="I96" s="34">
        <v>3</v>
      </c>
      <c r="J96" s="34">
        <v>3</v>
      </c>
      <c r="K96" s="39">
        <f t="shared" si="4"/>
        <v>100</v>
      </c>
      <c r="L96" s="26"/>
      <c r="M96" s="45"/>
      <c r="N96" s="3"/>
    </row>
    <row r="97" spans="1:14" ht="26.25" customHeight="1">
      <c r="A97" s="131"/>
      <c r="B97" s="138"/>
      <c r="C97" s="11"/>
      <c r="D97" s="11"/>
      <c r="E97" s="11"/>
      <c r="F97" s="11"/>
      <c r="G97" s="33" t="s">
        <v>176</v>
      </c>
      <c r="H97" s="7" t="s">
        <v>177</v>
      </c>
      <c r="I97" s="9">
        <v>130</v>
      </c>
      <c r="J97" s="9">
        <v>130</v>
      </c>
      <c r="K97" s="19">
        <f t="shared" si="4"/>
        <v>100</v>
      </c>
      <c r="L97" s="23"/>
      <c r="M97" s="35"/>
      <c r="N97" s="3"/>
    </row>
    <row r="98" spans="1:14" ht="26.25" customHeight="1">
      <c r="A98" s="131"/>
      <c r="B98" s="138"/>
      <c r="C98" s="11"/>
      <c r="D98" s="11"/>
      <c r="E98" s="11"/>
      <c r="F98" s="11"/>
      <c r="G98" s="33" t="s">
        <v>178</v>
      </c>
      <c r="H98" s="34" t="s">
        <v>22</v>
      </c>
      <c r="I98" s="9">
        <v>25</v>
      </c>
      <c r="J98" s="9">
        <v>25</v>
      </c>
      <c r="K98" s="19">
        <f t="shared" si="4"/>
        <v>100</v>
      </c>
      <c r="L98" s="23"/>
      <c r="M98" s="35"/>
      <c r="N98" s="3"/>
    </row>
    <row r="99" spans="1:14" ht="26.25" customHeight="1">
      <c r="A99" s="131"/>
      <c r="B99" s="138"/>
      <c r="C99" s="11"/>
      <c r="D99" s="11"/>
      <c r="E99" s="11"/>
      <c r="F99" s="11"/>
      <c r="G99" s="33" t="s">
        <v>179</v>
      </c>
      <c r="H99" s="34" t="s">
        <v>22</v>
      </c>
      <c r="I99" s="9">
        <v>4</v>
      </c>
      <c r="J99" s="9">
        <v>4</v>
      </c>
      <c r="K99" s="19">
        <f t="shared" si="4"/>
        <v>100</v>
      </c>
      <c r="L99" s="23"/>
      <c r="M99" s="35"/>
      <c r="N99" s="3"/>
    </row>
    <row r="100" spans="1:14" ht="26.25" customHeight="1">
      <c r="A100" s="131"/>
      <c r="B100" s="138"/>
      <c r="C100" s="11"/>
      <c r="D100" s="11"/>
      <c r="E100" s="11"/>
      <c r="F100" s="11"/>
      <c r="G100" s="33" t="s">
        <v>180</v>
      </c>
      <c r="H100" s="34" t="s">
        <v>22</v>
      </c>
      <c r="I100" s="9">
        <v>2</v>
      </c>
      <c r="J100" s="9">
        <v>2</v>
      </c>
      <c r="K100" s="19">
        <f t="shared" si="4"/>
        <v>100</v>
      </c>
      <c r="L100" s="23"/>
      <c r="M100" s="35"/>
      <c r="N100" s="3"/>
    </row>
    <row r="101" spans="1:14" ht="39.75" customHeight="1">
      <c r="A101" s="132"/>
      <c r="B101" s="134"/>
      <c r="C101" s="11"/>
      <c r="D101" s="11"/>
      <c r="E101" s="11"/>
      <c r="F101" s="11"/>
      <c r="G101" s="33" t="s">
        <v>181</v>
      </c>
      <c r="H101" s="34" t="s">
        <v>22</v>
      </c>
      <c r="I101" s="9">
        <v>6</v>
      </c>
      <c r="J101" s="9">
        <v>6</v>
      </c>
      <c r="K101" s="19">
        <f t="shared" si="4"/>
        <v>100</v>
      </c>
      <c r="L101" s="23"/>
      <c r="M101" s="35"/>
      <c r="N101" s="3"/>
    </row>
    <row r="102" spans="1:14" ht="40.5" customHeight="1">
      <c r="A102" s="130" t="s">
        <v>113</v>
      </c>
      <c r="B102" s="133" t="s">
        <v>120</v>
      </c>
      <c r="C102" s="11" t="s">
        <v>49</v>
      </c>
      <c r="D102" s="72">
        <f>D103</f>
        <v>7670.241</v>
      </c>
      <c r="E102" s="72">
        <f>E103</f>
        <v>6177.342</v>
      </c>
      <c r="F102" s="14">
        <f>E102/D102*100</f>
        <v>80.53647858000811</v>
      </c>
      <c r="G102" s="7"/>
      <c r="H102" s="7"/>
      <c r="I102" s="9"/>
      <c r="J102" s="17"/>
      <c r="K102" s="17">
        <f>AVERAGE(K103:K104)</f>
        <v>100</v>
      </c>
      <c r="L102" s="17">
        <f>K102/F102</f>
        <v>1.2416733604841694</v>
      </c>
      <c r="M102" s="15" t="s">
        <v>213</v>
      </c>
      <c r="N102" s="3"/>
    </row>
    <row r="103" spans="1:14" ht="39.75" customHeight="1">
      <c r="A103" s="131"/>
      <c r="B103" s="138"/>
      <c r="C103" s="16" t="s">
        <v>48</v>
      </c>
      <c r="D103" s="20">
        <v>7670.241</v>
      </c>
      <c r="E103" s="20">
        <v>6177.342</v>
      </c>
      <c r="F103" s="11"/>
      <c r="G103" s="7" t="s">
        <v>121</v>
      </c>
      <c r="H103" s="34" t="s">
        <v>22</v>
      </c>
      <c r="I103" s="9">
        <v>10</v>
      </c>
      <c r="J103" s="34">
        <v>10</v>
      </c>
      <c r="K103" s="39">
        <f>J103/I103*100</f>
        <v>100</v>
      </c>
      <c r="L103" s="23"/>
      <c r="M103" s="35"/>
      <c r="N103" s="3"/>
    </row>
    <row r="104" spans="1:14" ht="28.5" customHeight="1">
      <c r="A104" s="132"/>
      <c r="B104" s="134"/>
      <c r="C104" s="11"/>
      <c r="D104" s="11"/>
      <c r="E104" s="11"/>
      <c r="F104" s="11"/>
      <c r="G104" s="7" t="s">
        <v>122</v>
      </c>
      <c r="H104" s="34" t="s">
        <v>22</v>
      </c>
      <c r="I104" s="9">
        <v>3</v>
      </c>
      <c r="J104" s="34">
        <v>3</v>
      </c>
      <c r="K104" s="39">
        <f>J104/I104*100</f>
        <v>100</v>
      </c>
      <c r="L104" s="23"/>
      <c r="M104" s="35"/>
      <c r="N104" s="3"/>
    </row>
    <row r="105" spans="1:14" ht="43.5" customHeight="1">
      <c r="A105" s="130" t="s">
        <v>114</v>
      </c>
      <c r="B105" s="133" t="s">
        <v>159</v>
      </c>
      <c r="C105" s="11" t="s">
        <v>49</v>
      </c>
      <c r="D105" s="72">
        <f>D106+D107+D108+D109</f>
        <v>31838.215</v>
      </c>
      <c r="E105" s="72">
        <f>E106+E107+E108+E109</f>
        <v>29828.113999999998</v>
      </c>
      <c r="F105" s="14">
        <f>E105/D105*100</f>
        <v>93.68651477477616</v>
      </c>
      <c r="G105" s="7"/>
      <c r="H105" s="9"/>
      <c r="I105" s="9"/>
      <c r="J105" s="40"/>
      <c r="K105" s="17">
        <f>AVERAGE(K106:K112)</f>
        <v>100</v>
      </c>
      <c r="L105" s="17">
        <f>K105/F105</f>
        <v>1.0673894769210015</v>
      </c>
      <c r="M105" s="15" t="s">
        <v>213</v>
      </c>
      <c r="N105" s="3"/>
    </row>
    <row r="106" spans="1:14" ht="53.25" customHeight="1">
      <c r="A106" s="131"/>
      <c r="B106" s="138"/>
      <c r="C106" s="16" t="s">
        <v>48</v>
      </c>
      <c r="D106" s="20">
        <v>301.243</v>
      </c>
      <c r="E106" s="20">
        <v>301.243</v>
      </c>
      <c r="F106" s="11"/>
      <c r="G106" s="7" t="s">
        <v>81</v>
      </c>
      <c r="H106" s="9" t="s">
        <v>22</v>
      </c>
      <c r="I106" s="9">
        <v>2</v>
      </c>
      <c r="J106" s="9">
        <v>2</v>
      </c>
      <c r="K106" s="19">
        <f aca="true" t="shared" si="5" ref="K106:K112">J106/I106*100</f>
        <v>100</v>
      </c>
      <c r="L106" s="23"/>
      <c r="M106" s="29"/>
      <c r="N106" s="3"/>
    </row>
    <row r="107" spans="1:14" ht="51.75" customHeight="1">
      <c r="A107" s="131"/>
      <c r="B107" s="138"/>
      <c r="C107" s="58" t="s">
        <v>46</v>
      </c>
      <c r="D107" s="20">
        <v>30223.56</v>
      </c>
      <c r="E107" s="20">
        <v>28213.459</v>
      </c>
      <c r="F107" s="11"/>
      <c r="G107" s="7" t="s">
        <v>82</v>
      </c>
      <c r="H107" s="9" t="s">
        <v>22</v>
      </c>
      <c r="I107" s="9">
        <v>2</v>
      </c>
      <c r="J107" s="9">
        <v>2</v>
      </c>
      <c r="K107" s="19">
        <f t="shared" si="5"/>
        <v>100</v>
      </c>
      <c r="L107" s="23"/>
      <c r="M107" s="29"/>
      <c r="N107" s="3"/>
    </row>
    <row r="108" spans="1:14" ht="39.75" customHeight="1">
      <c r="A108" s="132"/>
      <c r="B108" s="134"/>
      <c r="C108" s="16" t="s">
        <v>47</v>
      </c>
      <c r="D108" s="20">
        <v>1311.624</v>
      </c>
      <c r="E108" s="20">
        <v>1311.624</v>
      </c>
      <c r="F108" s="11"/>
      <c r="G108" s="7" t="s">
        <v>83</v>
      </c>
      <c r="H108" s="9" t="s">
        <v>22</v>
      </c>
      <c r="I108" s="9">
        <v>3</v>
      </c>
      <c r="J108" s="37">
        <v>3</v>
      </c>
      <c r="K108" s="19">
        <f t="shared" si="5"/>
        <v>100</v>
      </c>
      <c r="L108" s="23"/>
      <c r="M108" s="29"/>
      <c r="N108" s="3"/>
    </row>
    <row r="109" spans="1:14" ht="81" customHeight="1">
      <c r="A109" s="130"/>
      <c r="B109" s="169"/>
      <c r="C109" s="16" t="s">
        <v>125</v>
      </c>
      <c r="D109" s="20">
        <v>1.788</v>
      </c>
      <c r="E109" s="20">
        <v>1.788</v>
      </c>
      <c r="F109" s="11"/>
      <c r="G109" s="7" t="s">
        <v>160</v>
      </c>
      <c r="H109" s="9" t="s">
        <v>158</v>
      </c>
      <c r="I109" s="9">
        <v>72.356</v>
      </c>
      <c r="J109" s="9">
        <v>72.356</v>
      </c>
      <c r="K109" s="19">
        <f t="shared" si="5"/>
        <v>100</v>
      </c>
      <c r="L109" s="23"/>
      <c r="M109" s="29"/>
      <c r="N109" s="3"/>
    </row>
    <row r="110" spans="1:14" ht="31.5" customHeight="1">
      <c r="A110" s="131"/>
      <c r="B110" s="170"/>
      <c r="C110" s="16"/>
      <c r="D110" s="20"/>
      <c r="E110" s="20"/>
      <c r="F110" s="11"/>
      <c r="G110" s="7" t="s">
        <v>161</v>
      </c>
      <c r="H110" s="9" t="s">
        <v>22</v>
      </c>
      <c r="I110" s="9">
        <v>1</v>
      </c>
      <c r="J110" s="9">
        <v>1</v>
      </c>
      <c r="K110" s="19">
        <f t="shared" si="5"/>
        <v>100</v>
      </c>
      <c r="L110" s="23"/>
      <c r="M110" s="29"/>
      <c r="N110" s="3"/>
    </row>
    <row r="111" spans="1:14" ht="180" customHeight="1">
      <c r="A111" s="131"/>
      <c r="B111" s="170"/>
      <c r="C111" s="42"/>
      <c r="D111" s="42"/>
      <c r="E111" s="42"/>
      <c r="F111" s="42"/>
      <c r="G111" s="25" t="s">
        <v>162</v>
      </c>
      <c r="H111" s="34" t="s">
        <v>20</v>
      </c>
      <c r="I111" s="34">
        <v>100</v>
      </c>
      <c r="J111" s="34">
        <v>100</v>
      </c>
      <c r="K111" s="39">
        <f t="shared" si="5"/>
        <v>100</v>
      </c>
      <c r="L111" s="26"/>
      <c r="M111" s="45"/>
      <c r="N111" s="3"/>
    </row>
    <row r="112" spans="1:14" ht="315.75" customHeight="1">
      <c r="A112" s="132"/>
      <c r="B112" s="171"/>
      <c r="C112" s="11"/>
      <c r="D112" s="11"/>
      <c r="E112" s="11"/>
      <c r="F112" s="11"/>
      <c r="G112" s="7" t="s">
        <v>163</v>
      </c>
      <c r="H112" s="9" t="s">
        <v>20</v>
      </c>
      <c r="I112" s="9">
        <v>100</v>
      </c>
      <c r="J112" s="9">
        <v>100</v>
      </c>
      <c r="K112" s="19">
        <f t="shared" si="5"/>
        <v>100</v>
      </c>
      <c r="L112" s="23"/>
      <c r="M112" s="35"/>
      <c r="N112" s="3"/>
    </row>
    <row r="113" spans="1:14" ht="18.75" customHeight="1">
      <c r="A113" s="135" t="s">
        <v>32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7"/>
      <c r="N113" s="3"/>
    </row>
    <row r="114" spans="1:14" ht="42" customHeight="1">
      <c r="A114" s="130" t="s">
        <v>45</v>
      </c>
      <c r="B114" s="133" t="s">
        <v>189</v>
      </c>
      <c r="C114" s="11" t="s">
        <v>49</v>
      </c>
      <c r="D114" s="72">
        <f>D115+D116</f>
        <v>415092.09900000005</v>
      </c>
      <c r="E114" s="72">
        <f>E116+E115</f>
        <v>304971.877</v>
      </c>
      <c r="F114" s="14">
        <f>E114/D114*100</f>
        <v>73.47089422677735</v>
      </c>
      <c r="G114" s="7"/>
      <c r="H114" s="62"/>
      <c r="I114" s="62"/>
      <c r="J114" s="62"/>
      <c r="K114" s="17">
        <f>AVERAGE(K115:K126)</f>
        <v>78.125</v>
      </c>
      <c r="L114" s="17">
        <f>K114/F114</f>
        <v>1.0633462519029258</v>
      </c>
      <c r="M114" s="15" t="s">
        <v>213</v>
      </c>
      <c r="N114" s="3"/>
    </row>
    <row r="115" spans="1:14" ht="56.25" customHeight="1">
      <c r="A115" s="131"/>
      <c r="B115" s="138"/>
      <c r="C115" s="16" t="s">
        <v>48</v>
      </c>
      <c r="D115" s="20">
        <v>145028.779</v>
      </c>
      <c r="E115" s="20">
        <v>47127.634</v>
      </c>
      <c r="F115" s="14"/>
      <c r="G115" s="7" t="s">
        <v>190</v>
      </c>
      <c r="H115" s="9" t="s">
        <v>22</v>
      </c>
      <c r="I115" s="62" t="s">
        <v>191</v>
      </c>
      <c r="J115" s="23">
        <v>3</v>
      </c>
      <c r="K115" s="19">
        <f>J115/I115*100</f>
        <v>37.5</v>
      </c>
      <c r="L115" s="17"/>
      <c r="M115" s="15"/>
      <c r="N115" s="3"/>
    </row>
    <row r="116" spans="1:15" ht="40.5" customHeight="1">
      <c r="A116" s="131"/>
      <c r="B116" s="138"/>
      <c r="C116" s="16" t="s">
        <v>47</v>
      </c>
      <c r="D116" s="20">
        <v>270063.32</v>
      </c>
      <c r="E116" s="20">
        <v>257844.243</v>
      </c>
      <c r="F116" s="11"/>
      <c r="G116" s="7" t="s">
        <v>192</v>
      </c>
      <c r="H116" s="9" t="s">
        <v>127</v>
      </c>
      <c r="I116" s="23">
        <v>105254</v>
      </c>
      <c r="J116" s="23">
        <v>105254</v>
      </c>
      <c r="K116" s="19">
        <f aca="true" t="shared" si="6" ref="K116:K122">J116/I116*100</f>
        <v>100</v>
      </c>
      <c r="L116" s="23"/>
      <c r="M116" s="30"/>
      <c r="N116" s="3"/>
      <c r="O116" s="65"/>
    </row>
    <row r="117" spans="1:15" ht="45" customHeight="1">
      <c r="A117" s="131"/>
      <c r="B117" s="138"/>
      <c r="C117" s="16"/>
      <c r="D117" s="20"/>
      <c r="E117" s="20"/>
      <c r="F117" s="11"/>
      <c r="G117" s="7" t="s">
        <v>68</v>
      </c>
      <c r="H117" s="9" t="s">
        <v>24</v>
      </c>
      <c r="I117" s="23">
        <v>3708</v>
      </c>
      <c r="J117" s="23">
        <v>3708</v>
      </c>
      <c r="K117" s="19">
        <f t="shared" si="6"/>
        <v>100</v>
      </c>
      <c r="L117" s="23"/>
      <c r="M117" s="30"/>
      <c r="N117" s="6"/>
      <c r="O117" s="65"/>
    </row>
    <row r="118" spans="1:15" ht="38.25" customHeight="1">
      <c r="A118" s="131"/>
      <c r="B118" s="138"/>
      <c r="C118" s="11"/>
      <c r="D118" s="11"/>
      <c r="E118" s="11"/>
      <c r="F118" s="11"/>
      <c r="G118" s="7" t="s">
        <v>119</v>
      </c>
      <c r="H118" s="9" t="s">
        <v>22</v>
      </c>
      <c r="I118" s="23">
        <v>2</v>
      </c>
      <c r="J118" s="23">
        <v>2</v>
      </c>
      <c r="K118" s="19">
        <f t="shared" si="6"/>
        <v>100</v>
      </c>
      <c r="L118" s="23"/>
      <c r="M118" s="30"/>
      <c r="N118" s="6"/>
      <c r="O118" s="65"/>
    </row>
    <row r="119" spans="1:14" ht="50.25" customHeight="1">
      <c r="A119" s="131"/>
      <c r="B119" s="138"/>
      <c r="C119" s="11"/>
      <c r="D119" s="11"/>
      <c r="E119" s="11"/>
      <c r="F119" s="11"/>
      <c r="G119" s="7" t="s">
        <v>151</v>
      </c>
      <c r="H119" s="9" t="s">
        <v>24</v>
      </c>
      <c r="I119" s="23">
        <v>1320</v>
      </c>
      <c r="J119" s="23">
        <v>1320</v>
      </c>
      <c r="K119" s="19">
        <f t="shared" si="6"/>
        <v>100</v>
      </c>
      <c r="L119" s="23"/>
      <c r="M119" s="30"/>
      <c r="N119" s="6"/>
    </row>
    <row r="120" spans="1:14" ht="30.75" customHeight="1">
      <c r="A120" s="131"/>
      <c r="B120" s="138"/>
      <c r="C120" s="11"/>
      <c r="D120" s="11"/>
      <c r="E120" s="11"/>
      <c r="F120" s="11"/>
      <c r="G120" s="7" t="s">
        <v>152</v>
      </c>
      <c r="H120" s="9" t="s">
        <v>22</v>
      </c>
      <c r="I120" s="23">
        <v>1</v>
      </c>
      <c r="J120" s="23">
        <v>1</v>
      </c>
      <c r="K120" s="19">
        <f t="shared" si="6"/>
        <v>100</v>
      </c>
      <c r="L120" s="23"/>
      <c r="M120" s="30"/>
      <c r="N120" s="6"/>
    </row>
    <row r="121" spans="1:14" ht="27" customHeight="1">
      <c r="A121" s="131"/>
      <c r="B121" s="138"/>
      <c r="C121" s="11"/>
      <c r="D121" s="11"/>
      <c r="E121" s="11"/>
      <c r="F121" s="11"/>
      <c r="G121" s="7" t="s">
        <v>193</v>
      </c>
      <c r="H121" s="9" t="s">
        <v>169</v>
      </c>
      <c r="I121" s="23">
        <v>0.46</v>
      </c>
      <c r="J121" s="23">
        <v>0</v>
      </c>
      <c r="K121" s="19">
        <f t="shared" si="6"/>
        <v>0</v>
      </c>
      <c r="L121" s="23"/>
      <c r="M121" s="30"/>
      <c r="N121" s="6"/>
    </row>
    <row r="122" spans="1:14" ht="56.25" customHeight="1">
      <c r="A122" s="131"/>
      <c r="B122" s="138"/>
      <c r="C122" s="11"/>
      <c r="D122" s="11"/>
      <c r="E122" s="11"/>
      <c r="F122" s="11"/>
      <c r="G122" s="7" t="s">
        <v>194</v>
      </c>
      <c r="H122" s="9" t="s">
        <v>22</v>
      </c>
      <c r="I122" s="23">
        <v>3</v>
      </c>
      <c r="J122" s="23">
        <v>3</v>
      </c>
      <c r="K122" s="19">
        <f t="shared" si="6"/>
        <v>100</v>
      </c>
      <c r="L122" s="23"/>
      <c r="M122" s="30"/>
      <c r="N122" s="6"/>
    </row>
    <row r="123" spans="1:14" ht="32.25" customHeight="1">
      <c r="A123" s="131"/>
      <c r="B123" s="138"/>
      <c r="C123" s="11"/>
      <c r="D123" s="11"/>
      <c r="E123" s="11"/>
      <c r="F123" s="11"/>
      <c r="G123" s="7" t="s">
        <v>195</v>
      </c>
      <c r="H123" s="9" t="s">
        <v>24</v>
      </c>
      <c r="I123" s="23">
        <v>315</v>
      </c>
      <c r="J123" s="23">
        <v>315</v>
      </c>
      <c r="K123" s="19">
        <f>J123/I123*100</f>
        <v>100</v>
      </c>
      <c r="L123" s="23"/>
      <c r="M123" s="30"/>
      <c r="N123" s="6"/>
    </row>
    <row r="124" spans="1:14" ht="29.25" customHeight="1">
      <c r="A124" s="131"/>
      <c r="B124" s="138"/>
      <c r="C124" s="11"/>
      <c r="D124" s="11"/>
      <c r="E124" s="11"/>
      <c r="F124" s="11"/>
      <c r="G124" s="7" t="s">
        <v>196</v>
      </c>
      <c r="H124" s="9" t="s">
        <v>24</v>
      </c>
      <c r="I124" s="23">
        <v>7800</v>
      </c>
      <c r="J124" s="23">
        <v>7800</v>
      </c>
      <c r="K124" s="19">
        <f>J124/I124*100</f>
        <v>100</v>
      </c>
      <c r="L124" s="23"/>
      <c r="M124" s="30"/>
      <c r="N124" s="6"/>
    </row>
    <row r="125" spans="1:14" ht="78" customHeight="1">
      <c r="A125" s="131"/>
      <c r="B125" s="138"/>
      <c r="C125" s="11"/>
      <c r="D125" s="11"/>
      <c r="E125" s="11"/>
      <c r="F125" s="11"/>
      <c r="G125" s="7" t="s">
        <v>197</v>
      </c>
      <c r="H125" s="9" t="s">
        <v>22</v>
      </c>
      <c r="I125" s="23">
        <v>1</v>
      </c>
      <c r="J125" s="23">
        <v>0</v>
      </c>
      <c r="K125" s="19">
        <f>J125/I125*100</f>
        <v>0</v>
      </c>
      <c r="L125" s="23"/>
      <c r="M125" s="30"/>
      <c r="N125" s="6"/>
    </row>
    <row r="126" spans="1:14" ht="64.5" customHeight="1">
      <c r="A126" s="132"/>
      <c r="B126" s="134"/>
      <c r="C126" s="11"/>
      <c r="D126" s="11"/>
      <c r="E126" s="11"/>
      <c r="F126" s="11"/>
      <c r="G126" s="7" t="s">
        <v>198</v>
      </c>
      <c r="H126" s="9" t="s">
        <v>24</v>
      </c>
      <c r="I126" s="23">
        <v>315</v>
      </c>
      <c r="J126" s="23">
        <v>315</v>
      </c>
      <c r="K126" s="19">
        <f>J126/I126*100</f>
        <v>100</v>
      </c>
      <c r="L126" s="23"/>
      <c r="M126" s="30"/>
      <c r="N126" s="6"/>
    </row>
    <row r="127" spans="1:14" ht="42" customHeight="1">
      <c r="A127" s="130" t="s">
        <v>148</v>
      </c>
      <c r="B127" s="133" t="s">
        <v>72</v>
      </c>
      <c r="C127" s="11" t="s">
        <v>49</v>
      </c>
      <c r="D127" s="72">
        <f>D128</f>
        <v>1150</v>
      </c>
      <c r="E127" s="72">
        <f>E128</f>
        <v>1070.524</v>
      </c>
      <c r="F127" s="14">
        <f>E127/D127*100</f>
        <v>93.08904347826086</v>
      </c>
      <c r="G127" s="7"/>
      <c r="H127" s="7"/>
      <c r="I127" s="7"/>
      <c r="J127" s="7"/>
      <c r="K127" s="17">
        <f>AVERAGE(K128:K130)</f>
        <v>100</v>
      </c>
      <c r="L127" s="17">
        <f>K127/F127</f>
        <v>1.0742402785925398</v>
      </c>
      <c r="M127" s="15" t="s">
        <v>213</v>
      </c>
      <c r="N127" s="6"/>
    </row>
    <row r="128" spans="1:14" ht="56.25" customHeight="1">
      <c r="A128" s="131"/>
      <c r="B128" s="138"/>
      <c r="C128" s="16" t="s">
        <v>48</v>
      </c>
      <c r="D128" s="20">
        <v>1150</v>
      </c>
      <c r="E128" s="20">
        <v>1070.524</v>
      </c>
      <c r="F128" s="11"/>
      <c r="G128" s="7" t="s">
        <v>73</v>
      </c>
      <c r="H128" s="9" t="s">
        <v>22</v>
      </c>
      <c r="I128" s="9">
        <v>20</v>
      </c>
      <c r="J128" s="9">
        <v>20</v>
      </c>
      <c r="K128" s="19">
        <f>J128/I128*100</f>
        <v>100</v>
      </c>
      <c r="L128" s="23"/>
      <c r="M128" s="19"/>
      <c r="N128" s="6"/>
    </row>
    <row r="129" spans="1:14" ht="92.25" customHeight="1">
      <c r="A129" s="132"/>
      <c r="B129" s="134"/>
      <c r="C129" s="16"/>
      <c r="D129" s="20"/>
      <c r="E129" s="20"/>
      <c r="F129" s="11"/>
      <c r="G129" s="7" t="s">
        <v>153</v>
      </c>
      <c r="H129" s="9" t="s">
        <v>22</v>
      </c>
      <c r="I129" s="9">
        <v>4</v>
      </c>
      <c r="J129" s="9">
        <v>4</v>
      </c>
      <c r="K129" s="19">
        <f>J129/I129*100</f>
        <v>100</v>
      </c>
      <c r="L129" s="23"/>
      <c r="M129" s="19"/>
      <c r="N129" s="6"/>
    </row>
    <row r="130" spans="1:14" ht="54" customHeight="1">
      <c r="A130" s="95"/>
      <c r="B130" s="100"/>
      <c r="C130" s="16"/>
      <c r="D130" s="20"/>
      <c r="E130" s="20"/>
      <c r="F130" s="11"/>
      <c r="G130" s="7" t="s">
        <v>188</v>
      </c>
      <c r="H130" s="9" t="s">
        <v>22</v>
      </c>
      <c r="I130" s="9">
        <v>2</v>
      </c>
      <c r="J130" s="9">
        <v>2</v>
      </c>
      <c r="K130" s="19">
        <f>J130/I130*100</f>
        <v>100</v>
      </c>
      <c r="L130" s="23"/>
      <c r="M130" s="19"/>
      <c r="N130" s="6"/>
    </row>
    <row r="131" spans="1:14" ht="40.5" customHeight="1">
      <c r="A131" s="158">
        <v>21</v>
      </c>
      <c r="B131" s="139" t="s">
        <v>69</v>
      </c>
      <c r="C131" s="11" t="s">
        <v>49</v>
      </c>
      <c r="D131" s="72">
        <f>D132+D133</f>
        <v>9504.311</v>
      </c>
      <c r="E131" s="72">
        <f>E132+E133</f>
        <v>9472.026</v>
      </c>
      <c r="F131" s="14">
        <f>E131/D131*100</f>
        <v>99.66031204155672</v>
      </c>
      <c r="G131" s="7"/>
      <c r="H131" s="7"/>
      <c r="I131" s="7"/>
      <c r="J131" s="7"/>
      <c r="K131" s="17">
        <f>AVERAGE(K132:K136)</f>
        <v>100</v>
      </c>
      <c r="L131" s="17">
        <f>K131/F131</f>
        <v>1.0034084577048248</v>
      </c>
      <c r="M131" s="15" t="s">
        <v>213</v>
      </c>
      <c r="N131" s="6"/>
    </row>
    <row r="132" spans="1:14" ht="53.25" customHeight="1">
      <c r="A132" s="158"/>
      <c r="B132" s="140"/>
      <c r="C132" s="16" t="s">
        <v>48</v>
      </c>
      <c r="D132" s="20">
        <v>7737.511</v>
      </c>
      <c r="E132" s="20">
        <v>7733.71</v>
      </c>
      <c r="F132" s="11"/>
      <c r="G132" s="7" t="s">
        <v>17</v>
      </c>
      <c r="H132" s="9" t="s">
        <v>26</v>
      </c>
      <c r="I132" s="9">
        <v>115</v>
      </c>
      <c r="J132" s="9">
        <v>115</v>
      </c>
      <c r="K132" s="19">
        <f>J132/I132*100</f>
        <v>100</v>
      </c>
      <c r="L132" s="23"/>
      <c r="M132" s="36"/>
      <c r="N132" s="6"/>
    </row>
    <row r="133" spans="1:14" ht="43.5" customHeight="1">
      <c r="A133" s="158"/>
      <c r="B133" s="140"/>
      <c r="C133" s="16" t="s">
        <v>47</v>
      </c>
      <c r="D133" s="20">
        <v>1766.8</v>
      </c>
      <c r="E133" s="20">
        <v>1738.316</v>
      </c>
      <c r="F133" s="11"/>
      <c r="G133" s="33" t="s">
        <v>70</v>
      </c>
      <c r="H133" s="9" t="s">
        <v>71</v>
      </c>
      <c r="I133" s="37">
        <v>20</v>
      </c>
      <c r="J133" s="37">
        <v>20</v>
      </c>
      <c r="K133" s="19">
        <f>J133/I133*100</f>
        <v>100</v>
      </c>
      <c r="L133" s="26"/>
      <c r="M133" s="36"/>
      <c r="N133" s="6"/>
    </row>
    <row r="134" spans="1:14" ht="40.5" customHeight="1">
      <c r="A134" s="158"/>
      <c r="B134" s="140"/>
      <c r="C134" s="16"/>
      <c r="D134" s="20"/>
      <c r="E134" s="20"/>
      <c r="F134" s="11"/>
      <c r="G134" s="7" t="s">
        <v>164</v>
      </c>
      <c r="H134" s="9" t="s">
        <v>127</v>
      </c>
      <c r="I134" s="9">
        <v>634</v>
      </c>
      <c r="J134" s="9">
        <v>634</v>
      </c>
      <c r="K134" s="19">
        <f>J134/I134*100</f>
        <v>100</v>
      </c>
      <c r="L134" s="23"/>
      <c r="M134" s="29"/>
      <c r="N134" s="6"/>
    </row>
    <row r="135" spans="1:14" ht="33" customHeight="1">
      <c r="A135" s="158"/>
      <c r="B135" s="140"/>
      <c r="C135" s="16"/>
      <c r="D135" s="20"/>
      <c r="E135" s="20"/>
      <c r="F135" s="11"/>
      <c r="G135" s="7" t="s">
        <v>165</v>
      </c>
      <c r="H135" s="9" t="s">
        <v>166</v>
      </c>
      <c r="I135" s="9">
        <v>110</v>
      </c>
      <c r="J135" s="9">
        <v>110</v>
      </c>
      <c r="K135" s="19">
        <f>J135/I135*100</f>
        <v>100</v>
      </c>
      <c r="L135" s="23"/>
      <c r="M135" s="29"/>
      <c r="N135" s="6"/>
    </row>
    <row r="136" spans="1:14" ht="42.75" customHeight="1">
      <c r="A136" s="158"/>
      <c r="B136" s="141"/>
      <c r="C136" s="16"/>
      <c r="D136" s="20"/>
      <c r="E136" s="20"/>
      <c r="F136" s="11"/>
      <c r="G136" s="7" t="s">
        <v>167</v>
      </c>
      <c r="H136" s="9" t="s">
        <v>26</v>
      </c>
      <c r="I136" s="9">
        <v>32</v>
      </c>
      <c r="J136" s="9">
        <v>32</v>
      </c>
      <c r="K136" s="19">
        <f>J136/I136*100</f>
        <v>100</v>
      </c>
      <c r="L136" s="23"/>
      <c r="M136" s="29"/>
      <c r="N136" s="6"/>
    </row>
    <row r="137" spans="1:14" ht="18" customHeight="1">
      <c r="A137" s="184" t="s">
        <v>33</v>
      </c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6"/>
      <c r="N137" s="3"/>
    </row>
    <row r="138" spans="1:14" ht="46.5" customHeight="1">
      <c r="A138" s="130" t="s">
        <v>129</v>
      </c>
      <c r="B138" s="133" t="s">
        <v>89</v>
      </c>
      <c r="C138" s="94" t="s">
        <v>49</v>
      </c>
      <c r="D138" s="72">
        <f>D139+D140</f>
        <v>967.5</v>
      </c>
      <c r="E138" s="72">
        <f>E139+E140</f>
        <v>967.5</v>
      </c>
      <c r="F138" s="14">
        <f>E138/D138*100</f>
        <v>100</v>
      </c>
      <c r="G138" s="38"/>
      <c r="H138" s="38"/>
      <c r="I138" s="38"/>
      <c r="J138" s="38"/>
      <c r="K138" s="17">
        <f>AVERAGE(K139:K140)</f>
        <v>134.16612142291402</v>
      </c>
      <c r="L138" s="17">
        <f>K138/F138</f>
        <v>1.3416612142291402</v>
      </c>
      <c r="M138" s="15" t="s">
        <v>213</v>
      </c>
      <c r="N138" s="3"/>
    </row>
    <row r="139" spans="1:14" ht="59.25" customHeight="1">
      <c r="A139" s="132"/>
      <c r="B139" s="134"/>
      <c r="C139" s="123" t="s">
        <v>48</v>
      </c>
      <c r="D139" s="20">
        <v>110</v>
      </c>
      <c r="E139" s="20">
        <v>110</v>
      </c>
      <c r="F139" s="11"/>
      <c r="G139" s="99" t="s">
        <v>9</v>
      </c>
      <c r="H139" s="34" t="s">
        <v>25</v>
      </c>
      <c r="I139" s="26">
        <v>290.39</v>
      </c>
      <c r="J139" s="23">
        <v>198.43</v>
      </c>
      <c r="K139" s="19">
        <f>J139/I139*100</f>
        <v>68.33224284582803</v>
      </c>
      <c r="L139" s="26"/>
      <c r="M139" s="26"/>
      <c r="N139" s="6"/>
    </row>
    <row r="140" spans="1:14" ht="46.5" customHeight="1">
      <c r="A140" s="122"/>
      <c r="B140" s="74"/>
      <c r="C140" s="58" t="s">
        <v>47</v>
      </c>
      <c r="D140" s="89">
        <v>857.5</v>
      </c>
      <c r="E140" s="89">
        <v>857.5</v>
      </c>
      <c r="F140" s="42"/>
      <c r="G140" s="25" t="s">
        <v>182</v>
      </c>
      <c r="H140" s="34" t="s">
        <v>22</v>
      </c>
      <c r="I140" s="26">
        <v>2</v>
      </c>
      <c r="J140" s="86">
        <v>4</v>
      </c>
      <c r="K140" s="105">
        <f>J140/I140*100</f>
        <v>200</v>
      </c>
      <c r="L140" s="26"/>
      <c r="M140" s="26"/>
      <c r="N140" s="6"/>
    </row>
    <row r="141" spans="1:14" ht="18" customHeight="1">
      <c r="A141" s="144" t="s">
        <v>35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6"/>
      <c r="N141" s="6"/>
    </row>
    <row r="142" spans="1:14" ht="39.75" customHeight="1">
      <c r="A142" s="130" t="s">
        <v>149</v>
      </c>
      <c r="B142" s="181" t="s">
        <v>210</v>
      </c>
      <c r="C142" s="11" t="s">
        <v>49</v>
      </c>
      <c r="D142" s="72">
        <f>D143</f>
        <v>75.2</v>
      </c>
      <c r="E142" s="72">
        <f>E143</f>
        <v>75.2</v>
      </c>
      <c r="F142" s="14">
        <f>E142/D142*100</f>
        <v>100</v>
      </c>
      <c r="G142" s="25"/>
      <c r="H142" s="9"/>
      <c r="I142" s="34"/>
      <c r="J142" s="34"/>
      <c r="K142" s="17">
        <f>AVERAGE(K143)</f>
        <v>100</v>
      </c>
      <c r="L142" s="17">
        <f>K142/F142</f>
        <v>1</v>
      </c>
      <c r="M142" s="15" t="s">
        <v>213</v>
      </c>
      <c r="N142" s="6"/>
    </row>
    <row r="143" spans="1:14" ht="90" customHeight="1">
      <c r="A143" s="142"/>
      <c r="B143" s="182"/>
      <c r="C143" s="16" t="s">
        <v>48</v>
      </c>
      <c r="D143" s="20">
        <v>75.2</v>
      </c>
      <c r="E143" s="20">
        <v>75.2</v>
      </c>
      <c r="F143" s="11"/>
      <c r="G143" s="25" t="s">
        <v>36</v>
      </c>
      <c r="H143" s="9" t="s">
        <v>21</v>
      </c>
      <c r="I143" s="34">
        <v>45</v>
      </c>
      <c r="J143" s="34">
        <v>45</v>
      </c>
      <c r="K143" s="19">
        <f>J143/I143*100</f>
        <v>100</v>
      </c>
      <c r="L143" s="26"/>
      <c r="M143" s="39"/>
      <c r="N143" s="6"/>
    </row>
    <row r="144" spans="1:14" ht="42" customHeight="1">
      <c r="A144" s="178">
        <v>24</v>
      </c>
      <c r="B144" s="133" t="s">
        <v>211</v>
      </c>
      <c r="C144" s="11" t="s">
        <v>49</v>
      </c>
      <c r="D144" s="72">
        <f>D145+D146+D147</f>
        <v>11123.4</v>
      </c>
      <c r="E144" s="72">
        <f>E145+E146+E147</f>
        <v>11123.4</v>
      </c>
      <c r="F144" s="14">
        <f>E144/D144*100</f>
        <v>100</v>
      </c>
      <c r="G144" s="7"/>
      <c r="H144" s="9"/>
      <c r="I144" s="9"/>
      <c r="J144" s="9"/>
      <c r="K144" s="17">
        <f>AVERAGE(K145:K147)</f>
        <v>106.35220125786164</v>
      </c>
      <c r="L144" s="17">
        <f>K144/F144</f>
        <v>1.0635220125786164</v>
      </c>
      <c r="M144" s="15" t="s">
        <v>213</v>
      </c>
      <c r="N144" s="6"/>
    </row>
    <row r="145" spans="1:14" ht="69" customHeight="1">
      <c r="A145" s="179"/>
      <c r="B145" s="138"/>
      <c r="C145" s="16" t="s">
        <v>48</v>
      </c>
      <c r="D145" s="20">
        <v>922.5</v>
      </c>
      <c r="E145" s="20">
        <v>922.5</v>
      </c>
      <c r="F145" s="11"/>
      <c r="G145" s="7" t="s">
        <v>212</v>
      </c>
      <c r="H145" s="9" t="s">
        <v>20</v>
      </c>
      <c r="I145" s="9">
        <v>100</v>
      </c>
      <c r="J145" s="9">
        <v>100</v>
      </c>
      <c r="K145" s="19">
        <f>J145/I145*100</f>
        <v>100</v>
      </c>
      <c r="L145" s="23"/>
      <c r="M145" s="19"/>
      <c r="N145" s="6"/>
    </row>
    <row r="146" spans="1:14" ht="54" customHeight="1">
      <c r="A146" s="179"/>
      <c r="B146" s="138"/>
      <c r="C146" s="16" t="s">
        <v>46</v>
      </c>
      <c r="D146" s="20">
        <v>8262.696</v>
      </c>
      <c r="E146" s="20">
        <v>8262.696</v>
      </c>
      <c r="F146" s="11"/>
      <c r="G146" s="7" t="s">
        <v>184</v>
      </c>
      <c r="H146" s="9" t="s">
        <v>20</v>
      </c>
      <c r="I146" s="9">
        <v>106</v>
      </c>
      <c r="J146" s="9">
        <v>126.2</v>
      </c>
      <c r="K146" s="19">
        <f>J146/I146*100</f>
        <v>119.05660377358491</v>
      </c>
      <c r="L146" s="23"/>
      <c r="M146" s="19"/>
      <c r="N146" s="6"/>
    </row>
    <row r="147" spans="1:14" ht="50.25" customHeight="1">
      <c r="A147" s="180"/>
      <c r="B147" s="134"/>
      <c r="C147" s="16" t="s">
        <v>47</v>
      </c>
      <c r="D147" s="20">
        <v>1938.204</v>
      </c>
      <c r="E147" s="20">
        <v>1938.204</v>
      </c>
      <c r="F147" s="11"/>
      <c r="G147" s="7" t="s">
        <v>185</v>
      </c>
      <c r="H147" s="9" t="s">
        <v>20</v>
      </c>
      <c r="I147" s="9">
        <v>102.5</v>
      </c>
      <c r="J147" s="9">
        <v>102.5</v>
      </c>
      <c r="K147" s="19">
        <f>J147/I147*100</f>
        <v>100</v>
      </c>
      <c r="L147" s="23"/>
      <c r="M147" s="19"/>
      <c r="N147" s="6"/>
    </row>
    <row r="148" spans="1:14" ht="17.25" customHeight="1">
      <c r="A148" s="135" t="s">
        <v>43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7"/>
      <c r="N148" s="6"/>
    </row>
    <row r="149" spans="1:14" ht="41.25" customHeight="1">
      <c r="A149" s="130" t="s">
        <v>130</v>
      </c>
      <c r="B149" s="133" t="s">
        <v>75</v>
      </c>
      <c r="C149" s="11" t="s">
        <v>49</v>
      </c>
      <c r="D149" s="72">
        <f>D150</f>
        <v>2704.708</v>
      </c>
      <c r="E149" s="71">
        <f>E150</f>
        <v>2547.379</v>
      </c>
      <c r="F149" s="14">
        <f>E149/D149*100</f>
        <v>94.18314287531223</v>
      </c>
      <c r="G149" s="7"/>
      <c r="H149" s="9"/>
      <c r="I149" s="9"/>
      <c r="J149" s="9"/>
      <c r="K149" s="17">
        <f>AVERAGE(K150:K156)</f>
        <v>108</v>
      </c>
      <c r="L149" s="17">
        <f>K149/F149</f>
        <v>1.1467020180350078</v>
      </c>
      <c r="M149" s="15" t="s">
        <v>213</v>
      </c>
      <c r="N149" s="6"/>
    </row>
    <row r="150" spans="1:14" ht="66" customHeight="1">
      <c r="A150" s="131"/>
      <c r="B150" s="138"/>
      <c r="C150" s="16" t="s">
        <v>48</v>
      </c>
      <c r="D150" s="20">
        <v>2704.708</v>
      </c>
      <c r="E150" s="21">
        <v>2547.379</v>
      </c>
      <c r="F150" s="11"/>
      <c r="G150" s="25" t="s">
        <v>168</v>
      </c>
      <c r="H150" s="9" t="s">
        <v>22</v>
      </c>
      <c r="I150" s="9">
        <v>2</v>
      </c>
      <c r="J150" s="9">
        <v>2</v>
      </c>
      <c r="K150" s="19">
        <f aca="true" t="shared" si="7" ref="K150:K155">J150/I150*100</f>
        <v>100</v>
      </c>
      <c r="L150" s="23"/>
      <c r="M150" s="23"/>
      <c r="N150" s="5"/>
    </row>
    <row r="151" spans="1:14" ht="65.25" customHeight="1">
      <c r="A151" s="131"/>
      <c r="B151" s="138"/>
      <c r="C151" s="82"/>
      <c r="D151" s="82"/>
      <c r="E151" s="82"/>
      <c r="F151" s="82"/>
      <c r="G151" s="33" t="s">
        <v>76</v>
      </c>
      <c r="H151" s="9" t="s">
        <v>22</v>
      </c>
      <c r="I151" s="34">
        <v>3</v>
      </c>
      <c r="J151" s="9">
        <v>3</v>
      </c>
      <c r="K151" s="39">
        <f t="shared" si="7"/>
        <v>100</v>
      </c>
      <c r="L151" s="23"/>
      <c r="M151" s="19"/>
      <c r="N151" s="4"/>
    </row>
    <row r="152" spans="1:14" ht="45.75" customHeight="1">
      <c r="A152" s="132"/>
      <c r="B152" s="134"/>
      <c r="C152" s="83"/>
      <c r="D152" s="83"/>
      <c r="E152" s="83"/>
      <c r="F152" s="83"/>
      <c r="G152" s="99" t="s">
        <v>77</v>
      </c>
      <c r="H152" s="9" t="s">
        <v>169</v>
      </c>
      <c r="I152" s="37">
        <v>50</v>
      </c>
      <c r="J152" s="9">
        <v>78</v>
      </c>
      <c r="K152" s="39">
        <f>J152/I152*100</f>
        <v>156</v>
      </c>
      <c r="L152" s="26"/>
      <c r="M152" s="39"/>
      <c r="N152" s="4"/>
    </row>
    <row r="153" spans="1:14" ht="78.75" customHeight="1">
      <c r="A153" s="81"/>
      <c r="B153" s="113"/>
      <c r="C153" s="83"/>
      <c r="D153" s="83"/>
      <c r="E153" s="83"/>
      <c r="F153" s="83"/>
      <c r="G153" s="99" t="s">
        <v>123</v>
      </c>
      <c r="H153" s="34" t="s">
        <v>22</v>
      </c>
      <c r="I153" s="37">
        <v>8</v>
      </c>
      <c r="J153" s="34">
        <v>8</v>
      </c>
      <c r="K153" s="39">
        <f t="shared" si="7"/>
        <v>100</v>
      </c>
      <c r="L153" s="26"/>
      <c r="M153" s="26"/>
      <c r="N153" s="5"/>
    </row>
    <row r="154" spans="1:14" ht="42.75" customHeight="1">
      <c r="A154" s="81"/>
      <c r="B154" s="113"/>
      <c r="C154" s="82"/>
      <c r="D154" s="82"/>
      <c r="E154" s="82"/>
      <c r="F154" s="82"/>
      <c r="G154" s="33" t="s">
        <v>170</v>
      </c>
      <c r="H154" s="9" t="s">
        <v>22</v>
      </c>
      <c r="I154" s="37">
        <v>2</v>
      </c>
      <c r="J154" s="9">
        <v>2</v>
      </c>
      <c r="K154" s="19">
        <f t="shared" si="7"/>
        <v>100</v>
      </c>
      <c r="L154" s="26"/>
      <c r="M154" s="26"/>
      <c r="N154" s="5"/>
    </row>
    <row r="155" spans="1:14" ht="51" customHeight="1">
      <c r="A155" s="81"/>
      <c r="B155" s="113"/>
      <c r="C155" s="11"/>
      <c r="D155" s="11"/>
      <c r="E155" s="11"/>
      <c r="F155" s="11"/>
      <c r="G155" s="33" t="s">
        <v>171</v>
      </c>
      <c r="H155" s="9" t="s">
        <v>22</v>
      </c>
      <c r="I155" s="37">
        <v>6</v>
      </c>
      <c r="J155" s="40">
        <v>6</v>
      </c>
      <c r="K155" s="19">
        <f t="shared" si="7"/>
        <v>100</v>
      </c>
      <c r="L155" s="26"/>
      <c r="M155" s="26"/>
      <c r="N155" s="5"/>
    </row>
    <row r="156" spans="1:14" ht="42" customHeight="1">
      <c r="A156" s="90"/>
      <c r="B156" s="74"/>
      <c r="C156" s="11"/>
      <c r="D156" s="11"/>
      <c r="E156" s="11"/>
      <c r="F156" s="11"/>
      <c r="G156" s="33" t="s">
        <v>172</v>
      </c>
      <c r="H156" s="9" t="s">
        <v>22</v>
      </c>
      <c r="I156" s="37">
        <v>1</v>
      </c>
      <c r="J156" s="40">
        <v>1</v>
      </c>
      <c r="K156" s="19">
        <f>J156/I156*100</f>
        <v>100</v>
      </c>
      <c r="L156" s="26"/>
      <c r="M156" s="26"/>
      <c r="N156" s="5"/>
    </row>
    <row r="157" spans="1:14" ht="44.25" customHeight="1">
      <c r="A157" s="130" t="s">
        <v>150</v>
      </c>
      <c r="B157" s="133" t="s">
        <v>74</v>
      </c>
      <c r="C157" s="11" t="s">
        <v>49</v>
      </c>
      <c r="D157" s="72">
        <f>D158</f>
        <v>350</v>
      </c>
      <c r="E157" s="72">
        <f>E158</f>
        <v>348.058</v>
      </c>
      <c r="F157" s="14">
        <f>E157/D157*100</f>
        <v>99.44514285714286</v>
      </c>
      <c r="G157" s="33"/>
      <c r="H157" s="40"/>
      <c r="I157" s="40"/>
      <c r="J157" s="40"/>
      <c r="K157" s="17">
        <f>AVERAGE(K158:K158)</f>
        <v>100</v>
      </c>
      <c r="L157" s="17">
        <f>K157/F157</f>
        <v>1.0055795298484735</v>
      </c>
      <c r="M157" s="15" t="s">
        <v>213</v>
      </c>
      <c r="N157" s="5"/>
    </row>
    <row r="158" spans="1:14" ht="44.25" customHeight="1">
      <c r="A158" s="131"/>
      <c r="B158" s="138"/>
      <c r="C158" s="16" t="s">
        <v>48</v>
      </c>
      <c r="D158" s="20">
        <v>350</v>
      </c>
      <c r="E158" s="21">
        <v>348.058</v>
      </c>
      <c r="F158" s="11"/>
      <c r="G158" s="33" t="s">
        <v>1</v>
      </c>
      <c r="H158" s="37" t="s">
        <v>20</v>
      </c>
      <c r="I158" s="37">
        <v>57</v>
      </c>
      <c r="J158" s="37">
        <v>57</v>
      </c>
      <c r="K158" s="19">
        <f>J158/I158*100</f>
        <v>100</v>
      </c>
      <c r="L158" s="26"/>
      <c r="M158" s="26"/>
      <c r="N158" s="5"/>
    </row>
    <row r="159" spans="1:14" ht="18" customHeight="1">
      <c r="A159" s="151" t="s">
        <v>44</v>
      </c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3"/>
      <c r="N159" s="5"/>
    </row>
    <row r="160" spans="1:14" ht="40.5" customHeight="1">
      <c r="A160" s="127">
        <v>27</v>
      </c>
      <c r="B160" s="148" t="s">
        <v>66</v>
      </c>
      <c r="C160" s="11" t="s">
        <v>49</v>
      </c>
      <c r="D160" s="72">
        <f>D161+D162</f>
        <v>38</v>
      </c>
      <c r="E160" s="71">
        <f>E161+E162</f>
        <v>36.5</v>
      </c>
      <c r="F160" s="14">
        <f>E160/D160*100</f>
        <v>96.05263157894737</v>
      </c>
      <c r="G160" s="35"/>
      <c r="H160" s="35"/>
      <c r="I160" s="35"/>
      <c r="J160" s="35"/>
      <c r="K160" s="17">
        <f>AVERAGE(K161:K162)</f>
        <v>105</v>
      </c>
      <c r="L160" s="17">
        <f>K160/F160</f>
        <v>1.093150684931507</v>
      </c>
      <c r="M160" s="15" t="s">
        <v>213</v>
      </c>
      <c r="N160" s="5"/>
    </row>
    <row r="161" spans="1:14" ht="67.5" customHeight="1">
      <c r="A161" s="128"/>
      <c r="B161" s="149"/>
      <c r="C161" s="16" t="s">
        <v>48</v>
      </c>
      <c r="D161" s="20">
        <v>38</v>
      </c>
      <c r="E161" s="21">
        <v>36.5</v>
      </c>
      <c r="F161" s="11"/>
      <c r="G161" s="33" t="s">
        <v>0</v>
      </c>
      <c r="H161" s="37" t="s">
        <v>20</v>
      </c>
      <c r="I161" s="40">
        <v>49</v>
      </c>
      <c r="J161" s="40">
        <v>49</v>
      </c>
      <c r="K161" s="19">
        <f>J161/I161*100</f>
        <v>100</v>
      </c>
      <c r="L161" s="23"/>
      <c r="M161" s="36"/>
      <c r="N161" s="6"/>
    </row>
    <row r="162" spans="1:14" ht="42" customHeight="1">
      <c r="A162" s="129"/>
      <c r="B162" s="150"/>
      <c r="C162" s="16"/>
      <c r="D162" s="20"/>
      <c r="E162" s="20"/>
      <c r="F162" s="11"/>
      <c r="G162" s="7" t="s">
        <v>67</v>
      </c>
      <c r="H162" s="9" t="s">
        <v>26</v>
      </c>
      <c r="I162" s="9">
        <v>10</v>
      </c>
      <c r="J162" s="9">
        <v>11</v>
      </c>
      <c r="K162" s="19">
        <f>J162/I162*100</f>
        <v>110.00000000000001</v>
      </c>
      <c r="L162" s="23"/>
      <c r="M162" s="36"/>
      <c r="N162" s="6"/>
    </row>
    <row r="163" spans="1:14" ht="20.25" customHeight="1">
      <c r="A163" s="151" t="s">
        <v>28</v>
      </c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3"/>
      <c r="N163" s="6"/>
    </row>
    <row r="164" spans="1:14" ht="44.25" customHeight="1">
      <c r="A164" s="154">
        <v>28</v>
      </c>
      <c r="B164" s="183" t="s">
        <v>199</v>
      </c>
      <c r="C164" s="11" t="s">
        <v>49</v>
      </c>
      <c r="D164" s="72">
        <f>D165+D166</f>
        <v>3700</v>
      </c>
      <c r="E164" s="71">
        <f>E165+E166</f>
        <v>3700</v>
      </c>
      <c r="F164" s="14">
        <f>E164/D164*100</f>
        <v>100</v>
      </c>
      <c r="G164" s="35"/>
      <c r="H164" s="35"/>
      <c r="I164" s="35"/>
      <c r="J164" s="35"/>
      <c r="K164" s="17">
        <f>AVERAGE(K165)</f>
        <v>100</v>
      </c>
      <c r="L164" s="17">
        <f>K164/F164</f>
        <v>1</v>
      </c>
      <c r="M164" s="15" t="s">
        <v>213</v>
      </c>
      <c r="N164" s="6"/>
    </row>
    <row r="165" spans="1:14" ht="32.25" customHeight="1">
      <c r="A165" s="155"/>
      <c r="B165" s="182"/>
      <c r="C165" s="16" t="s">
        <v>48</v>
      </c>
      <c r="D165" s="20">
        <v>3700</v>
      </c>
      <c r="E165" s="21">
        <v>3700</v>
      </c>
      <c r="F165" s="28"/>
      <c r="G165" s="7" t="s">
        <v>200</v>
      </c>
      <c r="H165" s="9" t="s">
        <v>22</v>
      </c>
      <c r="I165" s="23">
        <v>3</v>
      </c>
      <c r="J165" s="9">
        <v>3</v>
      </c>
      <c r="K165" s="19">
        <f>J165/I165*100</f>
        <v>100</v>
      </c>
      <c r="L165" s="35"/>
      <c r="M165" s="35"/>
      <c r="N165" s="6"/>
    </row>
    <row r="166" spans="1:13" ht="32.25" customHeight="1">
      <c r="A166" s="147" t="s">
        <v>112</v>
      </c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</row>
    <row r="167" spans="1:13" ht="22.5" customHeight="1">
      <c r="A167" s="70" t="s">
        <v>111</v>
      </c>
      <c r="B167" s="63" t="s">
        <v>227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</row>
    <row r="168" spans="1:13" ht="16.5" customHeight="1">
      <c r="A168" s="70" t="s">
        <v>111</v>
      </c>
      <c r="B168" s="63" t="s">
        <v>228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</row>
    <row r="169" spans="1:13" ht="17.25" customHeight="1">
      <c r="A169" s="70" t="s">
        <v>111</v>
      </c>
      <c r="B169" s="63" t="s">
        <v>229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</row>
    <row r="170" spans="1:13" ht="42" customHeight="1">
      <c r="A170" s="63"/>
      <c r="B170" s="177" t="s">
        <v>230</v>
      </c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</row>
    <row r="171" spans="1:13" ht="129.75" customHeight="1">
      <c r="A171" s="63"/>
      <c r="B171" s="64" t="s">
        <v>62</v>
      </c>
      <c r="C171" s="64"/>
      <c r="D171" s="64"/>
      <c r="E171" s="64"/>
      <c r="F171" s="64"/>
      <c r="G171" s="64"/>
      <c r="H171" s="64"/>
      <c r="I171" s="143" t="s">
        <v>65</v>
      </c>
      <c r="J171" s="143"/>
      <c r="K171" s="143"/>
      <c r="L171" s="143"/>
      <c r="M171" s="63"/>
    </row>
  </sheetData>
  <sheetProtection/>
  <mergeCells count="91">
    <mergeCell ref="A40:M40"/>
    <mergeCell ref="A73:A74"/>
    <mergeCell ref="B77:B80"/>
    <mergeCell ref="A77:A80"/>
    <mergeCell ref="B84:B90"/>
    <mergeCell ref="A41:A44"/>
    <mergeCell ref="B67:B71"/>
    <mergeCell ref="A84:A90"/>
    <mergeCell ref="A105:A108"/>
    <mergeCell ref="A127:A129"/>
    <mergeCell ref="A66:M66"/>
    <mergeCell ref="A67:A71"/>
    <mergeCell ref="A109:A112"/>
    <mergeCell ref="A49:M49"/>
    <mergeCell ref="B170:M170"/>
    <mergeCell ref="B144:B147"/>
    <mergeCell ref="A144:A147"/>
    <mergeCell ref="B157:B158"/>
    <mergeCell ref="A159:M159"/>
    <mergeCell ref="B142:B143"/>
    <mergeCell ref="B164:B165"/>
    <mergeCell ref="A1:M1"/>
    <mergeCell ref="H2:J2"/>
    <mergeCell ref="A2:A3"/>
    <mergeCell ref="F2:F3"/>
    <mergeCell ref="A25:A31"/>
    <mergeCell ref="B102:B104"/>
    <mergeCell ref="B50:B51"/>
    <mergeCell ref="B19:B22"/>
    <mergeCell ref="A19:A22"/>
    <mergeCell ref="B23:B24"/>
    <mergeCell ref="B2:B3"/>
    <mergeCell ref="C2:E2"/>
    <mergeCell ref="A72:M72"/>
    <mergeCell ref="B73:B74"/>
    <mergeCell ref="K2:K3"/>
    <mergeCell ref="B14:B18"/>
    <mergeCell ref="A52:M52"/>
    <mergeCell ref="G2:G3"/>
    <mergeCell ref="A33:A39"/>
    <mergeCell ref="B33:B39"/>
    <mergeCell ref="B45:B48"/>
    <mergeCell ref="A50:A51"/>
    <mergeCell ref="A32:M32"/>
    <mergeCell ref="B57:B58"/>
    <mergeCell ref="A102:A104"/>
    <mergeCell ref="B81:B83"/>
    <mergeCell ref="B53:B55"/>
    <mergeCell ref="A53:A55"/>
    <mergeCell ref="A56:M56"/>
    <mergeCell ref="A45:A48"/>
    <mergeCell ref="B25:B31"/>
    <mergeCell ref="B160:B162"/>
    <mergeCell ref="A163:M163"/>
    <mergeCell ref="A164:A165"/>
    <mergeCell ref="A5:M5"/>
    <mergeCell ref="M2:M3"/>
    <mergeCell ref="L2:L3"/>
    <mergeCell ref="B6:B13"/>
    <mergeCell ref="B41:B44"/>
    <mergeCell ref="A113:M113"/>
    <mergeCell ref="I171:L171"/>
    <mergeCell ref="A148:M148"/>
    <mergeCell ref="A141:M141"/>
    <mergeCell ref="A166:M166"/>
    <mergeCell ref="B105:B108"/>
    <mergeCell ref="A157:A158"/>
    <mergeCell ref="A131:A136"/>
    <mergeCell ref="B149:B152"/>
    <mergeCell ref="A138:A139"/>
    <mergeCell ref="B138:B139"/>
    <mergeCell ref="A57:A58"/>
    <mergeCell ref="A92:A101"/>
    <mergeCell ref="B92:B101"/>
    <mergeCell ref="B127:B129"/>
    <mergeCell ref="B62:B63"/>
    <mergeCell ref="A59:A60"/>
    <mergeCell ref="B64:B65"/>
    <mergeCell ref="A62:A63"/>
    <mergeCell ref="A114:A126"/>
    <mergeCell ref="B114:B126"/>
    <mergeCell ref="A160:A162"/>
    <mergeCell ref="A81:A83"/>
    <mergeCell ref="B59:B60"/>
    <mergeCell ref="A61:M61"/>
    <mergeCell ref="A64:A65"/>
    <mergeCell ref="A149:A152"/>
    <mergeCell ref="B131:B136"/>
    <mergeCell ref="A142:A143"/>
    <mergeCell ref="B109:B112"/>
    <mergeCell ref="A137:M137"/>
  </mergeCells>
  <printOptions/>
  <pageMargins left="0" right="0" top="0.1968503937007874" bottom="0" header="0" footer="0"/>
  <pageSetup horizontalDpi="600" verticalDpi="600" orientation="landscape" paperSize="9" scale="75" r:id="rId1"/>
  <headerFooter alignWithMargins="0">
    <oddFooter>&amp;CСтраница &amp;P</oddFooter>
  </headerFooter>
  <rowBreaks count="5" manualBreakCount="5">
    <brk id="31" max="255" man="1"/>
    <brk id="60" max="255" man="1"/>
    <brk id="112" max="255" man="1"/>
    <brk id="126" max="255" man="1"/>
    <brk id="168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38">
      <selection activeCell="A25" sqref="A25:G25"/>
    </sheetView>
  </sheetViews>
  <sheetFormatPr defaultColWidth="9.00390625" defaultRowHeight="12.75"/>
  <cols>
    <col min="1" max="1" width="4.125" style="0" customWidth="1"/>
    <col min="2" max="2" width="45.875" style="0" customWidth="1"/>
    <col min="3" max="3" width="11.25390625" style="0" customWidth="1"/>
    <col min="4" max="4" width="11.375" style="0" customWidth="1"/>
    <col min="5" max="5" width="9.625" style="0" customWidth="1"/>
    <col min="6" max="6" width="18.00390625" style="0" customWidth="1"/>
    <col min="7" max="7" width="17.25390625" style="0" customWidth="1"/>
  </cols>
  <sheetData>
    <row r="1" spans="1:14" ht="39" customHeight="1">
      <c r="A1" s="174" t="s">
        <v>108</v>
      </c>
      <c r="B1" s="174"/>
      <c r="C1" s="174"/>
      <c r="D1" s="174"/>
      <c r="E1" s="174"/>
      <c r="F1" s="174"/>
      <c r="G1" s="174"/>
      <c r="H1" s="1"/>
      <c r="I1" s="1"/>
      <c r="J1" s="1"/>
      <c r="K1" s="1"/>
      <c r="L1" s="1"/>
      <c r="M1" s="1"/>
      <c r="N1" s="1"/>
    </row>
    <row r="2" spans="1:14" ht="36.75" customHeight="1">
      <c r="A2" s="175" t="s">
        <v>3</v>
      </c>
      <c r="B2" s="162" t="s">
        <v>51</v>
      </c>
      <c r="C2" s="194" t="s">
        <v>109</v>
      </c>
      <c r="D2" s="195"/>
      <c r="E2" s="195"/>
      <c r="F2" s="196"/>
      <c r="G2" s="156" t="s">
        <v>4</v>
      </c>
      <c r="H2" s="1"/>
      <c r="I2" s="1"/>
      <c r="J2" s="1"/>
      <c r="K2" s="1"/>
      <c r="L2" s="1"/>
      <c r="M2" s="1"/>
      <c r="N2" s="1"/>
    </row>
    <row r="3" spans="1:7" ht="132.75" customHeight="1">
      <c r="A3" s="176"/>
      <c r="B3" s="163"/>
      <c r="C3" s="47">
        <v>2017</v>
      </c>
      <c r="D3" s="47">
        <v>2018</v>
      </c>
      <c r="E3" s="47">
        <v>2019</v>
      </c>
      <c r="F3" s="111" t="s">
        <v>110</v>
      </c>
      <c r="G3" s="156"/>
    </row>
    <row r="4" spans="1:7" ht="1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124">
        <v>6</v>
      </c>
      <c r="G4" s="22">
        <v>7</v>
      </c>
    </row>
    <row r="5" spans="1:7" ht="16.5" customHeight="1">
      <c r="A5" s="187" t="s">
        <v>27</v>
      </c>
      <c r="B5" s="188"/>
      <c r="C5" s="188"/>
      <c r="D5" s="188"/>
      <c r="E5" s="188"/>
      <c r="F5" s="188"/>
      <c r="G5" s="189"/>
    </row>
    <row r="6" spans="1:7" ht="53.25" customHeight="1">
      <c r="A6" s="35">
        <v>1</v>
      </c>
      <c r="B6" s="11" t="s">
        <v>98</v>
      </c>
      <c r="C6" s="14">
        <v>2.988535741383729</v>
      </c>
      <c r="D6" s="14">
        <v>1.3333333333333335</v>
      </c>
      <c r="E6" s="14">
        <f>'2019'!L19</f>
        <v>1.0450086716346747</v>
      </c>
      <c r="F6" s="66">
        <f>AVERAGE(C6:E6)</f>
        <v>1.788959248783912</v>
      </c>
      <c r="G6" s="15" t="s">
        <v>224</v>
      </c>
    </row>
    <row r="7" spans="1:7" ht="42" customHeight="1">
      <c r="A7" s="35">
        <v>2</v>
      </c>
      <c r="B7" s="11" t="s">
        <v>187</v>
      </c>
      <c r="C7" s="14">
        <v>0.9787912743442666</v>
      </c>
      <c r="D7" s="14">
        <v>1.2268497654031363</v>
      </c>
      <c r="E7" s="14">
        <f>'2019'!L25</f>
        <v>1.2339851970750848</v>
      </c>
      <c r="F7" s="66">
        <f>AVERAGE(C7:E7)</f>
        <v>1.1465420789408292</v>
      </c>
      <c r="G7" s="15" t="s">
        <v>213</v>
      </c>
    </row>
    <row r="8" spans="1:7" ht="30" customHeight="1">
      <c r="A8" s="188" t="s">
        <v>139</v>
      </c>
      <c r="B8" s="188"/>
      <c r="C8" s="188"/>
      <c r="D8" s="188"/>
      <c r="E8" s="188"/>
      <c r="F8" s="188"/>
      <c r="G8" s="189"/>
    </row>
    <row r="9" spans="1:7" ht="40.5" customHeight="1">
      <c r="A9" s="35">
        <v>3</v>
      </c>
      <c r="B9" s="11" t="s">
        <v>140</v>
      </c>
      <c r="C9" s="14">
        <v>5.081185185185186</v>
      </c>
      <c r="D9" s="14">
        <v>0</v>
      </c>
      <c r="E9" s="14">
        <f>'2019'!L33</f>
        <v>9.4762</v>
      </c>
      <c r="F9" s="125">
        <f>(C9+E9)/2</f>
        <v>7.278692592592593</v>
      </c>
      <c r="G9" s="15" t="s">
        <v>224</v>
      </c>
    </row>
    <row r="10" spans="1:7" ht="17.25" customHeight="1">
      <c r="A10" s="188" t="s">
        <v>37</v>
      </c>
      <c r="B10" s="188"/>
      <c r="C10" s="188"/>
      <c r="D10" s="188"/>
      <c r="E10" s="188"/>
      <c r="F10" s="188"/>
      <c r="G10" s="189"/>
    </row>
    <row r="11" spans="1:7" ht="28.5" customHeight="1">
      <c r="A11" s="35">
        <v>4</v>
      </c>
      <c r="B11" s="11" t="s">
        <v>93</v>
      </c>
      <c r="C11" s="14">
        <v>0</v>
      </c>
      <c r="D11" s="14">
        <v>9.965126662875962</v>
      </c>
      <c r="E11" s="14">
        <f>'2019'!L41</f>
        <v>3.7138888888888886</v>
      </c>
      <c r="F11" s="125">
        <f>(D11+E11)/2</f>
        <v>6.839507775882425</v>
      </c>
      <c r="G11" s="15" t="s">
        <v>224</v>
      </c>
    </row>
    <row r="12" spans="1:7" ht="53.25" customHeight="1">
      <c r="A12" s="35">
        <v>5</v>
      </c>
      <c r="B12" s="11" t="s">
        <v>94</v>
      </c>
      <c r="C12" s="14">
        <v>1.111111111111111</v>
      </c>
      <c r="D12" s="14">
        <v>1.8277056277056274</v>
      </c>
      <c r="E12" s="14">
        <f>'2019'!L45</f>
        <v>1.0277777777777777</v>
      </c>
      <c r="F12" s="66">
        <f>AVERAGE(C12:E12)</f>
        <v>1.3221981721981722</v>
      </c>
      <c r="G12" s="15" t="s">
        <v>213</v>
      </c>
    </row>
    <row r="13" spans="1:7" ht="20.25" customHeight="1">
      <c r="A13" s="187" t="s">
        <v>38</v>
      </c>
      <c r="B13" s="188"/>
      <c r="C13" s="188"/>
      <c r="D13" s="188"/>
      <c r="E13" s="188"/>
      <c r="F13" s="188"/>
      <c r="G13" s="189"/>
    </row>
    <row r="14" spans="1:7" ht="40.5" customHeight="1">
      <c r="A14" s="35">
        <v>6</v>
      </c>
      <c r="B14" s="11" t="s">
        <v>92</v>
      </c>
      <c r="C14" s="14">
        <v>1</v>
      </c>
      <c r="D14" s="14">
        <v>1</v>
      </c>
      <c r="E14" s="14">
        <f>'2019'!L50</f>
        <v>1</v>
      </c>
      <c r="F14" s="66">
        <f>AVERAGE(C14:E14)</f>
        <v>1</v>
      </c>
      <c r="G14" s="15" t="s">
        <v>213</v>
      </c>
    </row>
    <row r="15" spans="1:7" ht="15.75" customHeight="1">
      <c r="A15" s="187" t="s">
        <v>39</v>
      </c>
      <c r="B15" s="188"/>
      <c r="C15" s="188"/>
      <c r="D15" s="188"/>
      <c r="E15" s="188"/>
      <c r="F15" s="188"/>
      <c r="G15" s="189"/>
    </row>
    <row r="16" spans="1:7" ht="43.5" customHeight="1">
      <c r="A16" s="35">
        <v>7</v>
      </c>
      <c r="B16" s="11" t="s">
        <v>91</v>
      </c>
      <c r="C16" s="14">
        <v>1.0501618122977348</v>
      </c>
      <c r="D16" s="14">
        <v>1.0906814879536746</v>
      </c>
      <c r="E16" s="14">
        <f>'2019'!L53</f>
        <v>1.1266669430176564</v>
      </c>
      <c r="F16" s="66">
        <f>AVERAGE(C16:E16)</f>
        <v>1.0891700810896887</v>
      </c>
      <c r="G16" s="15" t="s">
        <v>213</v>
      </c>
    </row>
    <row r="17" spans="1:7" ht="16.5" customHeight="1">
      <c r="A17" s="187" t="s">
        <v>41</v>
      </c>
      <c r="B17" s="188"/>
      <c r="C17" s="188"/>
      <c r="D17" s="188"/>
      <c r="E17" s="188"/>
      <c r="F17" s="188"/>
      <c r="G17" s="189"/>
    </row>
    <row r="18" spans="1:7" ht="53.25" customHeight="1">
      <c r="A18" s="35">
        <v>8</v>
      </c>
      <c r="B18" s="11" t="s">
        <v>79</v>
      </c>
      <c r="C18" s="14">
        <v>1</v>
      </c>
      <c r="D18" s="14">
        <v>1</v>
      </c>
      <c r="E18" s="14">
        <f>'2019'!L57</f>
        <v>1</v>
      </c>
      <c r="F18" s="66">
        <f>AVERAGE(C18:E18)</f>
        <v>1</v>
      </c>
      <c r="G18" s="15" t="s">
        <v>213</v>
      </c>
    </row>
    <row r="19" spans="1:7" ht="53.25" customHeight="1">
      <c r="A19" s="35">
        <v>9</v>
      </c>
      <c r="B19" s="11" t="s">
        <v>78</v>
      </c>
      <c r="C19" s="14">
        <v>1</v>
      </c>
      <c r="D19" s="14">
        <v>1.0000153848520745</v>
      </c>
      <c r="E19" s="14">
        <f>'2019'!L59</f>
        <v>1</v>
      </c>
      <c r="F19" s="66">
        <f>AVERAGE(C19:E19)</f>
        <v>1.0000051282840248</v>
      </c>
      <c r="G19" s="15" t="s">
        <v>213</v>
      </c>
    </row>
    <row r="20" spans="1:7" ht="14.25" customHeight="1">
      <c r="A20" s="187" t="s">
        <v>85</v>
      </c>
      <c r="B20" s="188"/>
      <c r="C20" s="188"/>
      <c r="D20" s="188"/>
      <c r="E20" s="188"/>
      <c r="F20" s="188"/>
      <c r="G20" s="189"/>
    </row>
    <row r="21" spans="1:7" ht="41.25" customHeight="1">
      <c r="A21" s="35">
        <v>10</v>
      </c>
      <c r="B21" s="11" t="s">
        <v>84</v>
      </c>
      <c r="C21" s="14">
        <v>7.339451032798705</v>
      </c>
      <c r="D21" s="14">
        <v>0.7357962962962962</v>
      </c>
      <c r="E21" s="14">
        <f>'2019'!L67</f>
        <v>0.7287261904761904</v>
      </c>
      <c r="F21" s="66">
        <f>AVERAGE(C21:E21)</f>
        <v>2.9346578398570635</v>
      </c>
      <c r="G21" s="15" t="s">
        <v>224</v>
      </c>
    </row>
    <row r="22" spans="1:7" ht="15" customHeight="1">
      <c r="A22" s="187" t="s">
        <v>30</v>
      </c>
      <c r="B22" s="188"/>
      <c r="C22" s="188"/>
      <c r="D22" s="188"/>
      <c r="E22" s="188"/>
      <c r="F22" s="188"/>
      <c r="G22" s="189"/>
    </row>
    <row r="23" spans="1:7" ht="29.25" customHeight="1">
      <c r="A23" s="35">
        <v>11</v>
      </c>
      <c r="B23" s="11" t="s">
        <v>209</v>
      </c>
      <c r="C23" s="14">
        <v>1.186819656645629</v>
      </c>
      <c r="D23" s="14">
        <v>0.9290149899905489</v>
      </c>
      <c r="E23" s="14">
        <f>'2019'!L73</f>
        <v>1</v>
      </c>
      <c r="F23" s="66">
        <f>AVERAGE(C23:E23)</f>
        <v>1.038611548878726</v>
      </c>
      <c r="G23" s="15" t="s">
        <v>213</v>
      </c>
    </row>
    <row r="24" spans="1:7" ht="42.75" customHeight="1">
      <c r="A24" s="35">
        <v>12</v>
      </c>
      <c r="B24" s="11" t="s">
        <v>90</v>
      </c>
      <c r="C24" s="14">
        <v>1</v>
      </c>
      <c r="D24" s="14">
        <v>1</v>
      </c>
      <c r="E24" s="14">
        <f>'2019'!L92</f>
        <v>1</v>
      </c>
      <c r="F24" s="66">
        <f>AVERAGE(C24:E24)</f>
        <v>1</v>
      </c>
      <c r="G24" s="15" t="s">
        <v>213</v>
      </c>
    </row>
    <row r="25" spans="1:7" ht="47.25" customHeight="1">
      <c r="A25" s="35">
        <v>13</v>
      </c>
      <c r="B25" s="11" t="s">
        <v>120</v>
      </c>
      <c r="C25" s="14">
        <v>0</v>
      </c>
      <c r="D25" s="14">
        <v>14.438773823926498</v>
      </c>
      <c r="E25" s="14">
        <f>'2019'!L102</f>
        <v>1.2416733604841694</v>
      </c>
      <c r="F25" s="14">
        <f>AVERAGE(C25:E25)</f>
        <v>5.226815728136889</v>
      </c>
      <c r="G25" s="15" t="s">
        <v>224</v>
      </c>
    </row>
    <row r="26" spans="1:7" ht="16.5" customHeight="1">
      <c r="A26" s="187" t="s">
        <v>32</v>
      </c>
      <c r="B26" s="188"/>
      <c r="C26" s="188"/>
      <c r="D26" s="188"/>
      <c r="E26" s="188"/>
      <c r="F26" s="188"/>
      <c r="G26" s="189"/>
    </row>
    <row r="27" spans="1:7" ht="41.25" customHeight="1">
      <c r="A27" s="35">
        <v>14</v>
      </c>
      <c r="B27" s="11" t="s">
        <v>72</v>
      </c>
      <c r="C27" s="14">
        <v>1.0035458821053695</v>
      </c>
      <c r="D27" s="14">
        <v>1.0158546220076652</v>
      </c>
      <c r="E27" s="14">
        <f>'2019'!L127</f>
        <v>1.0742402785925398</v>
      </c>
      <c r="F27" s="66">
        <f>AVERAGE(C27:E27)</f>
        <v>1.0312135942351917</v>
      </c>
      <c r="G27" s="15" t="s">
        <v>213</v>
      </c>
    </row>
    <row r="28" spans="1:7" ht="28.5" customHeight="1">
      <c r="A28" s="35">
        <v>15</v>
      </c>
      <c r="B28" s="11" t="s">
        <v>69</v>
      </c>
      <c r="C28" s="14">
        <v>0.9700978613652064</v>
      </c>
      <c r="D28" s="14">
        <v>4.020077803540078</v>
      </c>
      <c r="E28" s="14">
        <f>'2019'!L131</f>
        <v>1.0034084577048248</v>
      </c>
      <c r="F28" s="66">
        <f>AVERAGE(C28:E28)</f>
        <v>1.9978613742033697</v>
      </c>
      <c r="G28" s="15" t="s">
        <v>224</v>
      </c>
    </row>
    <row r="29" spans="1:7" ht="18" customHeight="1">
      <c r="A29" s="188" t="s">
        <v>33</v>
      </c>
      <c r="B29" s="188"/>
      <c r="C29" s="188"/>
      <c r="D29" s="188"/>
      <c r="E29" s="188"/>
      <c r="F29" s="188"/>
      <c r="G29" s="189"/>
    </row>
    <row r="30" spans="1:21" ht="39.75" customHeight="1">
      <c r="A30" s="13">
        <v>16</v>
      </c>
      <c r="B30" s="11" t="s">
        <v>89</v>
      </c>
      <c r="C30" s="14">
        <v>4.680502371784023</v>
      </c>
      <c r="D30" s="14">
        <v>1.1638928343971593</v>
      </c>
      <c r="E30" s="14">
        <f>'2019'!L138</f>
        <v>1.3416612142291402</v>
      </c>
      <c r="F30" s="66">
        <f>AVERAGE(C30:E30)</f>
        <v>2.395352140136774</v>
      </c>
      <c r="G30" s="15" t="s">
        <v>224</v>
      </c>
      <c r="P30" s="190"/>
      <c r="Q30" s="190"/>
      <c r="R30" s="190"/>
      <c r="S30" s="190"/>
      <c r="T30" s="190"/>
      <c r="U30" s="190"/>
    </row>
    <row r="31" spans="1:7" ht="15.75" customHeight="1">
      <c r="A31" s="188" t="s">
        <v>35</v>
      </c>
      <c r="B31" s="188"/>
      <c r="C31" s="188"/>
      <c r="D31" s="188"/>
      <c r="E31" s="188"/>
      <c r="F31" s="188"/>
      <c r="G31" s="189"/>
    </row>
    <row r="32" spans="1:7" ht="64.5" customHeight="1">
      <c r="A32" s="13">
        <v>17</v>
      </c>
      <c r="B32" s="11" t="s">
        <v>210</v>
      </c>
      <c r="C32" s="14">
        <v>1</v>
      </c>
      <c r="D32" s="14">
        <v>1</v>
      </c>
      <c r="E32" s="14">
        <f>'2019'!L142</f>
        <v>1</v>
      </c>
      <c r="F32" s="66">
        <f>AVERAGE(C32:E32)</f>
        <v>1</v>
      </c>
      <c r="G32" s="15" t="s">
        <v>213</v>
      </c>
    </row>
    <row r="33" spans="1:7" ht="52.5" customHeight="1">
      <c r="A33" s="13">
        <v>18</v>
      </c>
      <c r="B33" s="11" t="s">
        <v>211</v>
      </c>
      <c r="C33" s="14">
        <v>1.0168269230769231</v>
      </c>
      <c r="D33" s="14">
        <v>1.0476190476190477</v>
      </c>
      <c r="E33" s="14">
        <f>'2019'!L144</f>
        <v>1.0635220125786164</v>
      </c>
      <c r="F33" s="66">
        <f>AVERAGE(C33:E33)</f>
        <v>1.0426559944248623</v>
      </c>
      <c r="G33" s="15" t="s">
        <v>213</v>
      </c>
    </row>
    <row r="34" spans="1:7" ht="15" customHeight="1">
      <c r="A34" s="188" t="s">
        <v>43</v>
      </c>
      <c r="B34" s="188"/>
      <c r="C34" s="188"/>
      <c r="D34" s="188"/>
      <c r="E34" s="188"/>
      <c r="F34" s="188"/>
      <c r="G34" s="189"/>
    </row>
    <row r="35" spans="1:13" ht="55.5" customHeight="1">
      <c r="A35" s="35">
        <v>19</v>
      </c>
      <c r="B35" s="10" t="s">
        <v>75</v>
      </c>
      <c r="C35" s="67">
        <v>1.4462775757453292</v>
      </c>
      <c r="D35" s="14">
        <v>1.075586451865244</v>
      </c>
      <c r="E35" s="67">
        <f>'2019'!L149</f>
        <v>1.1467020180350078</v>
      </c>
      <c r="F35" s="66">
        <f>AVERAGE(C35:E35)</f>
        <v>1.222855348548527</v>
      </c>
      <c r="G35" s="15" t="s">
        <v>213</v>
      </c>
      <c r="H35" s="84"/>
      <c r="I35" s="84"/>
      <c r="J35" s="84"/>
      <c r="K35" s="84"/>
      <c r="L35" s="84"/>
      <c r="M35" s="84"/>
    </row>
    <row r="36" spans="1:13" ht="56.25" customHeight="1">
      <c r="A36" s="35">
        <v>20</v>
      </c>
      <c r="B36" s="11" t="s">
        <v>74</v>
      </c>
      <c r="C36" s="14">
        <v>3.798853252831412</v>
      </c>
      <c r="D36" s="14">
        <v>1.0024636303157153</v>
      </c>
      <c r="E36" s="14">
        <f>'2019'!L157</f>
        <v>1.0055795298484735</v>
      </c>
      <c r="F36" s="66">
        <f>AVERAGE(C36:E36)</f>
        <v>1.9356321376652001</v>
      </c>
      <c r="G36" s="15" t="s">
        <v>224</v>
      </c>
      <c r="H36" s="84"/>
      <c r="I36" s="84"/>
      <c r="J36" s="84"/>
      <c r="K36" s="84"/>
      <c r="L36" s="84"/>
      <c r="M36" s="84"/>
    </row>
    <row r="37" spans="1:13" ht="16.5" customHeight="1">
      <c r="A37" s="187" t="s">
        <v>44</v>
      </c>
      <c r="B37" s="188"/>
      <c r="C37" s="188"/>
      <c r="D37" s="188"/>
      <c r="E37" s="188"/>
      <c r="F37" s="188"/>
      <c r="G37" s="189"/>
      <c r="H37" s="84"/>
      <c r="I37" s="84"/>
      <c r="J37" s="84"/>
      <c r="K37" s="84"/>
      <c r="L37" s="84"/>
      <c r="M37" s="84"/>
    </row>
    <row r="38" spans="1:13" ht="55.5" customHeight="1">
      <c r="A38" s="13">
        <v>21</v>
      </c>
      <c r="B38" s="11" t="s">
        <v>66</v>
      </c>
      <c r="C38" s="14">
        <v>2.026592207864672</v>
      </c>
      <c r="D38" s="14">
        <v>1.7717589638588638</v>
      </c>
      <c r="E38" s="14">
        <f>'2019'!L160</f>
        <v>1.093150684931507</v>
      </c>
      <c r="F38" s="66">
        <f>AVERAGE(C38:E38)</f>
        <v>1.6305006188850142</v>
      </c>
      <c r="G38" s="15" t="s">
        <v>224</v>
      </c>
      <c r="H38" s="84"/>
      <c r="I38" s="84"/>
      <c r="J38" s="84"/>
      <c r="K38" s="84"/>
      <c r="L38" s="84"/>
      <c r="M38" s="84"/>
    </row>
    <row r="39" spans="1:17" ht="51.75" customHeight="1">
      <c r="A39" s="192" t="s">
        <v>234</v>
      </c>
      <c r="B39" s="192"/>
      <c r="C39" s="192"/>
      <c r="D39" s="192"/>
      <c r="E39" s="192"/>
      <c r="F39" s="192"/>
      <c r="G39" s="19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3" ht="28.5" customHeight="1">
      <c r="A40" s="68" t="s">
        <v>111</v>
      </c>
      <c r="B40" s="191" t="s">
        <v>235</v>
      </c>
      <c r="C40" s="191"/>
      <c r="D40" s="191"/>
      <c r="E40" s="191"/>
      <c r="F40" s="191"/>
      <c r="G40" s="191"/>
      <c r="H40" s="69"/>
      <c r="I40" s="69"/>
      <c r="J40" s="69"/>
      <c r="K40" s="63"/>
      <c r="L40" s="63"/>
      <c r="M40" s="63"/>
    </row>
    <row r="41" spans="1:13" ht="28.5" customHeight="1">
      <c r="A41" s="68" t="s">
        <v>111</v>
      </c>
      <c r="B41" s="191" t="s">
        <v>236</v>
      </c>
      <c r="C41" s="191"/>
      <c r="D41" s="191"/>
      <c r="E41" s="191"/>
      <c r="F41" s="191"/>
      <c r="G41" s="191"/>
      <c r="H41" s="69"/>
      <c r="I41" s="69"/>
      <c r="J41" s="69"/>
      <c r="K41" s="63"/>
      <c r="L41" s="63"/>
      <c r="M41" s="63"/>
    </row>
    <row r="42" spans="1:7" ht="87" customHeight="1">
      <c r="A42" s="126" t="s">
        <v>62</v>
      </c>
      <c r="B42" s="126"/>
      <c r="C42" s="126"/>
      <c r="D42" s="126"/>
      <c r="E42" s="126"/>
      <c r="F42" s="193" t="s">
        <v>65</v>
      </c>
      <c r="G42" s="193"/>
    </row>
  </sheetData>
  <sheetProtection/>
  <mergeCells count="23">
    <mergeCell ref="F42:G42"/>
    <mergeCell ref="A1:G1"/>
    <mergeCell ref="A2:A3"/>
    <mergeCell ref="B2:B3"/>
    <mergeCell ref="G2:G3"/>
    <mergeCell ref="A5:G5"/>
    <mergeCell ref="A15:G15"/>
    <mergeCell ref="A26:G26"/>
    <mergeCell ref="A20:G20"/>
    <mergeCell ref="C2:F2"/>
    <mergeCell ref="P30:U30"/>
    <mergeCell ref="B41:G41"/>
    <mergeCell ref="A39:G39"/>
    <mergeCell ref="B40:G40"/>
    <mergeCell ref="A31:G31"/>
    <mergeCell ref="A34:G34"/>
    <mergeCell ref="A37:G37"/>
    <mergeCell ref="A22:G22"/>
    <mergeCell ref="A8:G8"/>
    <mergeCell ref="A10:G10"/>
    <mergeCell ref="A13:G13"/>
    <mergeCell ref="A29:G29"/>
    <mergeCell ref="A17:G1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85" r:id="rId1"/>
  <rowBreaks count="1" manualBreakCount="1">
    <brk id="2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$</cp:lastModifiedBy>
  <cp:lastPrinted>2020-02-21T03:57:22Z</cp:lastPrinted>
  <dcterms:created xsi:type="dcterms:W3CDTF">2010-12-27T05:18:51Z</dcterms:created>
  <dcterms:modified xsi:type="dcterms:W3CDTF">2021-02-08T12:08:44Z</dcterms:modified>
  <cp:category/>
  <cp:version/>
  <cp:contentType/>
  <cp:contentStatus/>
</cp:coreProperties>
</file>