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2020" sheetId="1" r:id="rId1"/>
    <sheet name="2014-2020" sheetId="2" r:id="rId2"/>
  </sheets>
  <definedNames>
    <definedName name="_xlnm.Print_Titles" localSheetId="0">'2020'!$2:$4</definedName>
  </definedNames>
  <calcPr fullCalcOnLoad="1"/>
</workbook>
</file>

<file path=xl/sharedStrings.xml><?xml version="1.0" encoding="utf-8"?>
<sst xmlns="http://schemas.openxmlformats.org/spreadsheetml/2006/main" count="467" uniqueCount="246">
  <si>
    <t>Актуализация сведений дежурного (опорного) плана застройки и инженерной инфраструктуры населенных пунктов Озерского городского округа</t>
  </si>
  <si>
    <t>Охват населенных пунктов округа системой централизованного оповещения</t>
  </si>
  <si>
    <t>№ п/п</t>
  </si>
  <si>
    <t>Эффективность использования бюджетных средств</t>
  </si>
  <si>
    <t>Количество выполненных лабораторных исследований компонентов окружающей среды</t>
  </si>
  <si>
    <t xml:space="preserve">«Энергосбережение и повышение энергетической эффективности Озерского городского округа Челябинской области» на 2014 - 2020 годы </t>
  </si>
  <si>
    <t>Площадь земельных участков, в отношении которых проводятся кадастровые работы с целью отнесения к муниципальной собственности</t>
  </si>
  <si>
    <t>Количество исследований воды и песка</t>
  </si>
  <si>
    <t>Количество очисток дна, проводимых в пределах водной акватории пляжей</t>
  </si>
  <si>
    <t>Количество муниципальных служащих, прошедших повышение квалификации на краткосрочных курсах</t>
  </si>
  <si>
    <t>Количество вырубленных старовозрастных, больных и аварийных деревьев на территории Озерского городского округа</t>
  </si>
  <si>
    <t>Объем ликвидированных несанкционированных свалок</t>
  </si>
  <si>
    <t>ед. изм.</t>
  </si>
  <si>
    <t>%</t>
  </si>
  <si>
    <t>чел.</t>
  </si>
  <si>
    <t>ед.</t>
  </si>
  <si>
    <t>семей</t>
  </si>
  <si>
    <t>км.</t>
  </si>
  <si>
    <t>метр</t>
  </si>
  <si>
    <t>кв. м.</t>
  </si>
  <si>
    <t>га</t>
  </si>
  <si>
    <t>шт.</t>
  </si>
  <si>
    <t>Высокая</t>
  </si>
  <si>
    <t>Управление образования администрации Озерского городского округа</t>
  </si>
  <si>
    <t>Управление социальной защиты населения администрации Озерского городского округа</t>
  </si>
  <si>
    <t>Количество молодых семей, улучшивших жилищные условия, в том числе с помощью ипотечных жилищных кредитов</t>
  </si>
  <si>
    <t>Управление жилищно-коммунального хозяйства администрации Озерского городского округа</t>
  </si>
  <si>
    <t>Подпрограмма "Оказание молодым семьям государственной поддержки для улучшения жилищных условий"</t>
  </si>
  <si>
    <t>Управление капитального строительства и благоустройства администрации Озерского городского округа</t>
  </si>
  <si>
    <t>Управление имущественных отношений администрации Озерского городского округа</t>
  </si>
  <si>
    <t>куб.м.</t>
  </si>
  <si>
    <t>Администрация Озерского городского округа (Служба по делам молодежи администрации округа)</t>
  </si>
  <si>
    <t>Администрация Озерского городского округа (Отдел кадров и муниципальной службы администрации округа)</t>
  </si>
  <si>
    <t>Администрация Озерского городского округа (Отдел охраны окружающей среды администрации округа)</t>
  </si>
  <si>
    <t>иссл.</t>
  </si>
  <si>
    <t>Администрация Озерского городского округа (Отдел по режиму администрации округа)</t>
  </si>
  <si>
    <t>Администрация Озерского городского округа (Служба безопасности и взаимодействия с правоохранительными органами администрации округа)</t>
  </si>
  <si>
    <t>Управление по делам ГО и ЧС администрации Озерского городского округа</t>
  </si>
  <si>
    <t>Управление архитектуры и градостроительства администрации Озерского городского округа</t>
  </si>
  <si>
    <t>19</t>
  </si>
  <si>
    <t>Межбюджетные трансферты из федерального бюджета</t>
  </si>
  <si>
    <t>Межбюджетные трансферты из областного бюджета</t>
  </si>
  <si>
    <t>Средства бюджета округа</t>
  </si>
  <si>
    <t>Всего по муниципальной программе:</t>
  </si>
  <si>
    <t>Источник финансирования</t>
  </si>
  <si>
    <t>Наименование муниципальной программы (подпрограммы)</t>
  </si>
  <si>
    <t>Плановые</t>
  </si>
  <si>
    <t>Фактические</t>
  </si>
  <si>
    <t xml:space="preserve">Оценка полноты использования бюджетных средств (ПИБС), % </t>
  </si>
  <si>
    <t xml:space="preserve"> 6=5/4*100%</t>
  </si>
  <si>
    <t>Наименование целевого показателя (индикативного )</t>
  </si>
  <si>
    <t>Плановое</t>
  </si>
  <si>
    <t>Фактическое</t>
  </si>
  <si>
    <t>Оценка достижения плановых целевых показателей (индикаторов) (ДИП), %</t>
  </si>
  <si>
    <t xml:space="preserve">Оценка эффективности реализации  муниципальной программы (подпрограммы) (О) </t>
  </si>
  <si>
    <t>Всего по подпрограмме:</t>
  </si>
  <si>
    <t>Начальник Управления экономики администрации Озерского городского округа</t>
  </si>
  <si>
    <t>Количество переселенных семей, проживающих в жилых помещениях, не отвечающих установленным санитарным и техническим требованиям (в том числе с выплатой выкупной стоимости)</t>
  </si>
  <si>
    <t>А.И. Жмайло</t>
  </si>
  <si>
    <t>Количество  перемещенных бесхозяйных транспортных средств  на территории Озерского городского округа</t>
  </si>
  <si>
    <t>Устройство противопожарных разрывов около населенных пунктов, прилегающих к лесу</t>
  </si>
  <si>
    <t>Количество зданий муниципальных учреждений, в которых проведены испытания пожарных кранов на водоотдачу</t>
  </si>
  <si>
    <t>Количество дворовых территорий, на которых произведены работы из минимального перечня работ по благоустройству</t>
  </si>
  <si>
    <t>Количество дворовых территорий, на которых произведены работы из дополнительного перечня работ по благоустройству</t>
  </si>
  <si>
    <t>Количество благоустроенных общественных территорий</t>
  </si>
  <si>
    <t xml:space="preserve">Администрация Озерского городского округа </t>
  </si>
  <si>
    <t>Количество изготовленной печатной продукции, средств наглядной агитации по вопросам профилактики наркомании</t>
  </si>
  <si>
    <t xml:space="preserve">Оценка эффективности реализации муниципальных программ Озерского городского округа в целом, после завершения их реализации </t>
  </si>
  <si>
    <t xml:space="preserve">Оценка эффективности по годам реализации  муниципальной программы (подпрограммы) </t>
  </si>
  <si>
    <t xml:space="preserve">Оценка эффективности в целом после завершения реализации  муниципальной программы (подпрограммы) </t>
  </si>
  <si>
    <t>-</t>
  </si>
  <si>
    <r>
      <rPr>
        <i/>
        <sz val="10"/>
        <rFont val="Arial Cyr"/>
        <family val="0"/>
      </rPr>
      <t xml:space="preserve">Примечание: </t>
    </r>
    <r>
      <rPr>
        <sz val="10"/>
        <rFont val="Arial Cyr"/>
        <family val="0"/>
      </rPr>
      <t>эффективность реализации муниципальных программ в рассматриваемом периоде определена исходя из проведенного анализа достигнутых результатов, их соответствия плановым показателям, результатов соотношения достигнутых показателей к фактическим объемам расходов, так:</t>
    </r>
  </si>
  <si>
    <t>18</t>
  </si>
  <si>
    <t>12 = 11 / 6</t>
  </si>
  <si>
    <t>Количество проведенных аукционов (конкурсов) по продаже права на заключение договоров аренды земельных участков</t>
  </si>
  <si>
    <t>Количество разработанных комплектов проектной документации на благоустройство общественных территорий</t>
  </si>
  <si>
    <t>комп.</t>
  </si>
  <si>
    <t>«Противодействие коррупции в Озерском городском округе» на 2018 год и на плановый период 2019 и 2020 годов</t>
  </si>
  <si>
    <t>Количество изготовленных и приобретенных средств наглядной агитации (листовок) по вопросам противодействия коррупции</t>
  </si>
  <si>
    <t>16</t>
  </si>
  <si>
    <t>Внебюджетные средства</t>
  </si>
  <si>
    <t>Подпрограмма "Мероприятия по переселению граждан из жилищного фонда, признанного непригодным для проживания"</t>
  </si>
  <si>
    <t>2</t>
  </si>
  <si>
    <t>кв.м</t>
  </si>
  <si>
    <t>12</t>
  </si>
  <si>
    <t>15</t>
  </si>
  <si>
    <r>
      <rPr>
        <b/>
        <i/>
        <sz val="10"/>
        <rFont val="Arial Cyr"/>
        <family val="0"/>
      </rPr>
      <t>низкую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эффективность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использования средств бюджета (не достигнуто целевое значение) имеют 2 муниципальные программы:  </t>
    </r>
  </si>
  <si>
    <t>Расходы на реализацию муниципальной программы (подпрограммы) на 2019 год,                   тыс. руб.</t>
  </si>
  <si>
    <t>Значение целевого показателя (индикатора) муниципальной программы (подпрограммы) на 2019 год</t>
  </si>
  <si>
    <t xml:space="preserve">Количество пресеченных правонарушений с участием добровольных общественных объединений </t>
  </si>
  <si>
    <t>«Профилактика преступлений и правонарушений на территории Озерского городского округа» на 2018 год и на плановый период 2019 и 2020 годов</t>
  </si>
  <si>
    <t>20</t>
  </si>
  <si>
    <t xml:space="preserve">Количество образовательных организаций, в которых проведены мероприятия по обеспечению комплексной безопасности, в общем количестве образовательных организаций  </t>
  </si>
  <si>
    <t xml:space="preserve">Количество проведенных ремонтных работ в зданиях образовательных организаций и Управления образования </t>
  </si>
  <si>
    <t xml:space="preserve">Доля оборудованных пунктов проведения экзаменов по образовательным программам основного общего образования, в общем количестве пунктов проведения экзаменов по образовательным программам основного общего образования </t>
  </si>
  <si>
    <t xml:space="preserve">Количество проведенных муниципальных мероприятий </t>
  </si>
  <si>
    <t>тыс. руб.</t>
  </si>
  <si>
    <t xml:space="preserve">Оценка эффективности реализации муниципальных программ Озерского городского округа Челябинской области по итогам 2020 года </t>
  </si>
  <si>
    <t>Количество замененных окон</t>
  </si>
  <si>
    <t>Общая протяженность замененных труб системы отопления</t>
  </si>
  <si>
    <t>Общая протяженность замененных труб системы канализации</t>
  </si>
  <si>
    <t>Количество поверенных узлов учета тепла и теплоносителя</t>
  </si>
  <si>
    <t>Количество поверенных узлов учета водопотребления</t>
  </si>
  <si>
    <t>«Капитальные вложения по строительству и реконструкции, проведение проектно-изыскательских работ и капитального ремонта объектов жилищно-коммунальной  и социальной сферы Озерского городского округа» на 2017 год и на плановый период 2018 и 2020 годов</t>
  </si>
  <si>
    <t>Количество комплектов проектно-сметной документации, разработанной для строительства, реконструкции, капитального ремонта объектов</t>
  </si>
  <si>
    <t>Площадь капитально отремонтированных участков автомобильных дорог</t>
  </si>
  <si>
    <t>кв. м</t>
  </si>
  <si>
    <t xml:space="preserve">Протяженность созданной кабельной трассы 6кВ </t>
  </si>
  <si>
    <t>Протяженность капитально отремонтированных инженерных сетей в пос. Метлино</t>
  </si>
  <si>
    <t>«Формирование современной городской среды в Озерском городском округе» на 2018 -2024 годы</t>
  </si>
  <si>
    <t>«Поддержка социально ориентированных некоммерческих организаций Озерского городского округа» на 2019 год и на плановый период 2020 и 2021 годов</t>
  </si>
  <si>
    <t>Количество СОНКО, которым оказана финансовая поддержка</t>
  </si>
  <si>
    <t xml:space="preserve">«Доступная среда» </t>
  </si>
  <si>
    <t>Доля объектов (основных структурно-функциональных зон объектов) социальной, спортивной, культурной, образовательной инфраструктур, доступных для инвалидов и маломобильных групп населения в общем количестве объектов данных сфер, утвержденных Реестром объектов социальной инфраструктуры и услуг в приоритетных сферах жизнедеятельности инвалидов и других маломобильных групп населения</t>
  </si>
  <si>
    <t xml:space="preserve">"Капитальный ремонт учреждений социальной сферы" Озерского городского округа </t>
  </si>
  <si>
    <t>Количество проведенных капитальных ремонтов на объектах социальной сферы</t>
  </si>
  <si>
    <t>Количество объектов социальной сферы, на которых проведены выборочные капитальные ремонты</t>
  </si>
  <si>
    <t>Количество разработанной проектно-сметной документации на капитальный ремонт объектов социальной сферы</t>
  </si>
  <si>
    <t>«Улучшение условий и охраны труда на территории Озерского городского округа»</t>
  </si>
  <si>
    <t>Численность пострадавших от несчастных случаев на производстве с утратой трудоспособности в расчете на 1000 работающих человек</t>
  </si>
  <si>
    <t>Численность пострадавших в результате несчастных случаев на производстве со смертельным исходом в расчете на 1000 работающих человек</t>
  </si>
  <si>
    <t>Удельный вес рабочих мест, на которых проведена специальная оценка условий труда от общего количества рабочих мест в структурных подразделениях администрации Озерского городского округа</t>
  </si>
  <si>
    <t xml:space="preserve">Количество работников администрации округа, муниципальных бюджетных (казенных) учреждений, прошедших обучение по вопросам охраны труда </t>
  </si>
  <si>
    <t xml:space="preserve">"Профилактика экстремизма, минимизация и (или) ликвидация последствий проявлений экстремизма на территории Озерского городского округа" </t>
  </si>
  <si>
    <t>Количество мероприятий по профилактике экстремизма и укреплению толерантности</t>
  </si>
  <si>
    <t xml:space="preserve">"Снижение рисков и смягчение последствий чрезвычайных ситуаций природного и техногенного характера в Озерском городском округе" </t>
  </si>
  <si>
    <t>«Пожарная безопасность муниципальных учреждений  и выполнение первичных мер пожарной безопасности на территории Озерского городского округа»</t>
  </si>
  <si>
    <t>Количество зданий муниципальных учреждений, оборудованных необходимыми средствами пожаротушения, поддержание их в эксплуатационном состоянии</t>
  </si>
  <si>
    <t>Количество зданий муниципальных учреждений, в которых выполнена установка (в том числе проектные работы) или ремонт системы оповещения и управления эвакуацией (СОУЭ)</t>
  </si>
  <si>
    <t xml:space="preserve">Количество зданий муниципальных учреждений, в которых выполнена установка (в том числе проектные работы) или ремонт автоматической пожарной сигнализации (АПС) </t>
  </si>
  <si>
    <t>Количество зданий муниципальных учреждений, в которых выполнена установка (в том числе проектные работы), ремонт или проведены эксплуатационные испытания системы противопожарной защиты</t>
  </si>
  <si>
    <t>Количество зданий муниципальных учреждений, в которых установлены противопожарные двери, люки, пожарные шкафы с нормируемым пределом огнестойкости, доводчики на двери, пожарные лестницы</t>
  </si>
  <si>
    <t>Количество зданий муниципальных учреждений, в которых проведена огнезащитная обработка горючих материалов, конструкций, или их испытания</t>
  </si>
  <si>
    <t>Количество зданий муниципальных учреждений, в которых выполнены работы по ремонту путей эвакуации</t>
  </si>
  <si>
    <t>Количество зданий муниципальных учреждений, приводящих свои электрические сети согласно требованиям ПУЭ</t>
  </si>
  <si>
    <t>Количество зданий муниципальных учреждений, в которых проведено эксплуатационное испытание пожарных лестниц и ограждений, их ремонт</t>
  </si>
  <si>
    <t>Количество элементов наружного противопожарного водоснабжения, на которых произведен ремонт</t>
  </si>
  <si>
    <t xml:space="preserve">«Разграничение государственной собственности на землю и обустройство земель» </t>
  </si>
  <si>
    <t>Количество СНТ, которым оказана финансовая поддержка</t>
  </si>
  <si>
    <t>Очень высокая</t>
  </si>
  <si>
    <t>«Молодежь Озерска»</t>
  </si>
  <si>
    <t>Количество молодых людей в возрасте от 14 до 30 лет, проживающих в муниципальном образовании, принявших участие в реализации мероприятий патриотической направленности</t>
  </si>
  <si>
    <t>Количество молодых людей в возрасте от 14 до 30 лет, проживающих в муниципальном образовании, принявших участие в мероприятиях, направленных на развитие правовой грамотности и повышение электоральной активности</t>
  </si>
  <si>
    <t>Количество молодых людей в возрасте от 14 до 30 лет, проживающих в муниципальном образовании, принявших участие в мероприятиях в сфере образования, интеллектуальной и творческой деятельности</t>
  </si>
  <si>
    <t>Количество молодых людей в возрасте от 14 до 30 лет, проживающих в муниципальном образовании, принявших участие в мероприятиях в сфере культурного досуга</t>
  </si>
  <si>
    <t>Количество молодых людей в возрасте от 14 до 30 лет, проживающих в муниципальном образовании, вовлеченных в волонтерскую, добровольческую и поисковую деятельность</t>
  </si>
  <si>
    <t>Количество молодых людей в возрасте от 14 до 30 лет, проживающих в муниципальном образовании и посетивших лекции, беседы профилактического характера употребления наркотических средств</t>
  </si>
  <si>
    <t>Количество молодых людей в возрасте от 14 до 30 лет, проживающих в муниципальном образовании и принявших участие в профилактических акциях употребления наркотических средств</t>
  </si>
  <si>
    <t xml:space="preserve">«Повышение безопасности дорожного движения на территории Озерского городского округа» </t>
  </si>
  <si>
    <t>Количество модернизированных светофорных объектов</t>
  </si>
  <si>
    <t xml:space="preserve">"Благоустройство Озерского городского округа" </t>
  </si>
  <si>
    <t>Количество организованных мероприятий по отлову животных без владельцев, в том числе их транспортировке и немедленной передаче в приюты для животных</t>
  </si>
  <si>
    <t>Количество организованных мероприятий, проводимых в приютах для животных</t>
  </si>
  <si>
    <t>Площадь уложенного штампованного бетона на Набережной бульвар Гайдара г. Озерск, Челябинская область</t>
  </si>
  <si>
    <t>Количество отремонтированных подпорных стен на территории Озерского городского округа</t>
  </si>
  <si>
    <t>Количество коронированных деревьев на территории скверов Озерского городского округа</t>
  </si>
  <si>
    <t>Количество отремонтированных клумб на территории скверов Озерского городского округа</t>
  </si>
  <si>
    <t>Количество отремонтированных мемориалов, посвященных Великой Отечественной войне на территории Озерского городского округа</t>
  </si>
  <si>
    <t>Количество приобретенной патриотической атрибутики для празднования Дня Победы в Великой Отечественной войне на территории Озерского городского округа</t>
  </si>
  <si>
    <t>Количество установленных счетчиков</t>
  </si>
  <si>
    <t>«Обустройство территории пляжей Озерского городского округа для организации досуга населения»</t>
  </si>
  <si>
    <t>Площадь пляжей и прибрежных зон отдыха, находящихся на обслуживании и санитарном содержании</t>
  </si>
  <si>
    <t>Объем вывозимых и захороняемых твердых коммунальных отходов</t>
  </si>
  <si>
    <t>исследов</t>
  </si>
  <si>
    <t>Количество песка на отсыпку территории пляжа</t>
  </si>
  <si>
    <t>тонн</t>
  </si>
  <si>
    <t>Количество разработанной проектно-сметной документации на снос жилищного фонда, признанного непригодным для проживания, аварийным и подлежащим сносу</t>
  </si>
  <si>
    <t>компл.</t>
  </si>
  <si>
    <t>8</t>
  </si>
  <si>
    <t>Количество молодых семей, получивших свидетельства о праве на получение социальной выплаты на приобретение жилого помещения или создания</t>
  </si>
  <si>
    <t>«Доступное и комфортное жилье - гражданам России» в Озерском городском округе» - всего, в т.ч. по подпрограммам:</t>
  </si>
  <si>
    <t xml:space="preserve">«Обеспечение градостроительной деятельности на территории Озерского городского округа Челябинской области» </t>
  </si>
  <si>
    <t>Количество демонтированных рекламных и информационных конструкций на территории Озерского городского округа</t>
  </si>
  <si>
    <t>Площадь земельных участков, в отношении которых осуществлена инженерная подготовка (вертикальная планировка) территории для реализации новых инвестиционных проектов</t>
  </si>
  <si>
    <r>
      <rPr>
        <sz val="10"/>
        <rFont val="Calibri"/>
        <family val="2"/>
      </rPr>
      <t>≤</t>
    </r>
    <r>
      <rPr>
        <sz val="10"/>
        <rFont val="Times New Roman"/>
        <family val="1"/>
      </rPr>
      <t>0,026</t>
    </r>
  </si>
  <si>
    <r>
      <rPr>
        <sz val="10"/>
        <rFont val="Calibri"/>
        <family val="2"/>
      </rPr>
      <t>≤</t>
    </r>
    <r>
      <rPr>
        <sz val="10"/>
        <rFont val="Times New Roman"/>
        <family val="1"/>
      </rPr>
      <t>0,02</t>
    </r>
  </si>
  <si>
    <t>Крайне низкая</t>
  </si>
  <si>
    <t>"Оздоровление экологической обстановки на территории Озерского городского округа"</t>
  </si>
  <si>
    <t xml:space="preserve">"Профилактика терроризма, минимизация и (или) ликвидация последствий проявлений терроризма на территории  Озерского городского округа" </t>
  </si>
  <si>
    <t xml:space="preserve">«Развитие муниципальной службы в Озерском городском округе Челябинской области» </t>
  </si>
  <si>
    <t>Количество муниципальных служащих, прошедших повышение квалификации по программе 36 и более часов</t>
  </si>
  <si>
    <t>Подпрограмма 1 «Поддержка и развитие инфраструктуры образовательных организаций, обеспечивающей равную доступность услуг дошкольного, общего и дополнительного образования детей»</t>
  </si>
  <si>
    <t>1.1</t>
  </si>
  <si>
    <t xml:space="preserve">Доля детей в возрасте от 1 года до 7 лет, охваченных услугами дошкольного образования в Озерском городском округе, в общей численности детей указанного возраста, нуждающихся в таком образовании </t>
  </si>
  <si>
    <t xml:space="preserve">Сохранение доли детей в возрасте от 3 до 7 лет, охваченных образовательными программами дошкольного образования, соответствующими требованиям ФГОС ДО </t>
  </si>
  <si>
    <t xml:space="preserve">Количество муниципальных образовательных организаций, в которых проведены мероприятия по энергосбережению </t>
  </si>
  <si>
    <t xml:space="preserve">Доля оборудованных пунктов проведения экзаменов ГИА по образовательным программам основного общего и среднего общего образования, в общем количестве пунктов проведения экзаменов ГИА по образовательным программам основного общего и среднего общего образования </t>
  </si>
  <si>
    <t>Количество приобретенного оборудования и средств оснащения для обеспечения деятельности образовательных организаций и Управления образования</t>
  </si>
  <si>
    <t xml:space="preserve">Сохранение доли обучающихся общеобразовательных организаций, принявших участие в олимпиадах регионального уровня, в общей численности обучающихся общеобразовательных организаций, обучающихся по программам основного, среднего общего образования </t>
  </si>
  <si>
    <t xml:space="preserve">Сохранение доли обучающихся, добившихся высоких результатов в обучении, в общем количестве обучающихся общеобразовательных организаций </t>
  </si>
  <si>
    <t>Количество детей из малообеспеченных, неблагополучных семей, а также семей, оказавшихся в трудной жизненной ситуации, привлеченных в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</si>
  <si>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>Снижение удельного веса численности обучающихся в общеобразовательных организациях, расположенных на территории Озерского городского округа, занимающихся в зданиях, требующих капитального ремонта или реконструкции</t>
  </si>
  <si>
    <t>на 8,1</t>
  </si>
  <si>
    <t xml:space="preserve">Количество граждан, воспользовавшихся мерами социальной поддержки обучающихся по программам высшего профессионального педагогического образования по очной форме обучения на основании заключенных договоров о целевом обучении (стипендия) </t>
  </si>
  <si>
    <t>Доля обучающихся из малообеспеченных семей, обеспеченных питанием, в общем количестве обучающихся из малообеспеченных семей</t>
  </si>
  <si>
    <t xml:space="preserve">Доля использованной муниципальным образованием субсидии местному бюджету в общем размере субсидии местному бюджету, перечисленной муниципальному образованию </t>
  </si>
  <si>
    <t xml:space="preserve">Доля детей МБСУВОУ «Школа №202»,  детей специальных коррекционных классов МБОУ СОШ №35, МБОУ «СОШ №41» обеспеченных питанием, в общем количестве обучающихся МБСУВОУ «Школа №202» и детей,  обучающихся в специальных коррекционных классах  МБОУ СОШ №35, МБОУ «СОШ №41» </t>
  </si>
  <si>
    <t>Количество оконных блоков, замененных в рамках проведения ремонтных работ по замене оконных блоков в муниципальных общеобразовательных организациях</t>
  </si>
  <si>
    <t>Доля зданий муниципальных общеобразовательных организаций, в которых проведены ремонтные работы по замене оконных блоков, в общем количестве зданий муниципальных общеобразовательных организаций, требующих проведения ремонтных работ по замене оконных блоков в муниципальных общеобразовательных организациях</t>
  </si>
  <si>
    <t>Доля обучающихся по программам начального общего образования, которые обеспечены молоком (молочной продукцией), в общем количестве обучающихся по программам начального общего образования (в процентах)</t>
  </si>
  <si>
    <t xml:space="preserve">Удельный вес численности обучающихся в муниципальных общеобразовательных организациях, которым представлена возможность обучаться в соответствии с основными требованиями  (с учетом федеральных государственных образовательных стандартов), в общей численности обучающихся в муниципальных общеобразовательных организациях </t>
  </si>
  <si>
    <t>Доля капитально отремонтированных зданий муниципальных общеобразовательных организаций, в общем количестве зданий муниципальных общеобразовательных органи-заций, требующих проведения капитальных ремонтов</t>
  </si>
  <si>
    <t>Доля капитально отремонтированных зданий и сооружений муниципальных дошкольных образовательных организаций, в общем количестве зданий и сооружений муниципальных дошкольных образовательных организаций, требующих проведения капитальных ремонтов</t>
  </si>
  <si>
    <t>Обновлена материально-техническая база для формирования у обучающихся современных технологических и гуманитарных навыков. Создана материально-техническая база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</si>
  <si>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Доля выполненных ремонтов в зданиях муниципальных организаций дополнительного образования, в общем количестве зданий муниципальных организаций дополнительного образования, запланированных к проведению ремонта в текущем году</t>
  </si>
  <si>
    <t>Доля отремонтированных зданий муниципальных организаций дополнительного образования, в общем количестве зданий муниципальных организаций дополнительного образования, требующих проведения капитальных ремонтов</t>
  </si>
  <si>
    <t>Количество обучающихся муниципальных общеобразовательных организаций по программам начального общего образования, обеспеченных молоком (молочной продукцией)</t>
  </si>
  <si>
    <t xml:space="preserve">Доля обучающихся муниципальных образовательных организаций по программам начального общего образования, обеспеченных бесплатным горячим питанием, в общем количестве обучающихся муниципальных образовательных организаций по программам начального общего образования </t>
  </si>
  <si>
    <t>Количество образовательных организаций, реализующих программы начального образования, в которых пищеблоки переоборудованы для соответствия санитарным нормам.</t>
  </si>
  <si>
    <t>Доля зданий муниципальных образовательных организаций, реализующих программы дошкольного, начального общего, основного общего, среднего общего образования, а также дополнительные общеобразовательные программы, обеспеченных средствами защиты для обеспечения санитарно-эпидемиологической безопасности,                в общем количестве зданий муниципальных образовательных организаций, реализующих программы дошкольного, начального общего, основного общего, среднего общего образования, а также дополнительные общеобразовательные программы</t>
  </si>
  <si>
    <t>Подпрограмма 2 "Организация отдыха, оздоровления детей и подростков Озерского городского округа"</t>
  </si>
  <si>
    <t>1.2</t>
  </si>
  <si>
    <t>Всего по подпрограмме 2:</t>
  </si>
  <si>
    <t>Количество организованных временных рабочих мест для подростков в летний период</t>
  </si>
  <si>
    <t>Подпрограмма 3 "Повышение доступности образования для лиц с ограниченными возможностями здоровья и инвалидов</t>
  </si>
  <si>
    <t>1.3</t>
  </si>
  <si>
    <t>Всего по подпрограмме 3:</t>
  </si>
  <si>
    <t>Количество мест в образовательных организациях, которые созданы для получения детьми дошкольного возраста с ограниченными возможностями здоровья качественного образования и коррекции развития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</si>
  <si>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</si>
  <si>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 xml:space="preserve">Доля образовательных организаций, в которых созданы условия для получения детьми-инвалидами качественного образования, в общем количестве образовательных организаций </t>
  </si>
  <si>
    <t>Количество зданий, сооружений восстановленных после реконструкции, капитального ремонта</t>
  </si>
  <si>
    <t>Количество разработанных технических отчетов об инженерных изысканиях промышленной площадки «Новогорный»</t>
  </si>
  <si>
    <t xml:space="preserve">Протяженность капитально отремонтированного участка водопровода от скважины № 20                        </t>
  </si>
  <si>
    <t>Количество замененных комплектов насосных агрегатов повысительных насосных станций холодного водоснабжения и насосных станций водоотведения</t>
  </si>
  <si>
    <t xml:space="preserve">Объем трудового участия заинтересованных лиц в выполнении работ по благоустройству дворовых территорий </t>
  </si>
  <si>
    <t>Низкая</t>
  </si>
  <si>
    <t>Количество земельных участков, нарушенных размещением ТКО, в отношении которых разработаны проекты рекультивации</t>
  </si>
  <si>
    <t>Количество муниципальных учреждений, подведомственных Управлению образования и Управлению культуры, оснащенных системой видеонаблюдения</t>
  </si>
  <si>
    <t>Количество муниципальных учреждений, подведомственных Управлению образования, оснащенных системой тревожной сигнализации</t>
  </si>
  <si>
    <t xml:space="preserve">«Развитие образования в Озерском городском округе» на 2019-2024 годы </t>
  </si>
  <si>
    <t>Доля педагогических работников общеобразовательных организаций, получивших ежемесячное денежное вознаграждение  за классное руководство из расчета 5000 рублей в месяц с учетом стразовых взносов в государственные внебюджетные фонды, а также районных коэффициентов, в общей численности педагогических работников такой категории</t>
  </si>
  <si>
    <t>Количество общественных территорий Озерского городского округа на которых реализована цифровизация города</t>
  </si>
  <si>
    <t>10.1</t>
  </si>
  <si>
    <t>10.2</t>
  </si>
  <si>
    <t>11</t>
  </si>
  <si>
    <t>13</t>
  </si>
  <si>
    <t>14</t>
  </si>
  <si>
    <r>
      <rPr>
        <b/>
        <i/>
        <sz val="10"/>
        <rFont val="Arial Cyr"/>
        <family val="0"/>
      </rPr>
      <t>очень высокую</t>
    </r>
    <r>
      <rPr>
        <sz val="10"/>
        <rFont val="Arial Cyr"/>
        <family val="0"/>
      </rPr>
      <t xml:space="preserve"> эффективность использования средств бюджета (значительно превышает целевое значение) имеют 2 муниципальные программы;  </t>
    </r>
  </si>
  <si>
    <r>
      <rPr>
        <b/>
        <i/>
        <sz val="10"/>
        <rFont val="Arial Cyr"/>
        <family val="0"/>
      </rPr>
      <t>высокую</t>
    </r>
    <r>
      <rPr>
        <i/>
        <sz val="10"/>
        <rFont val="Arial Cyr"/>
        <family val="0"/>
      </rPr>
      <t xml:space="preserve"> </t>
    </r>
    <r>
      <rPr>
        <sz val="10"/>
        <rFont val="Arial Cyr"/>
        <family val="0"/>
      </rPr>
      <t>эффективность использования средств бюджета (превышение целевого значения) имеют 17 муниципальных программ;</t>
    </r>
  </si>
  <si>
    <t xml:space="preserve">муниципальная программа «Повышение безопасности дорожного движения на территории Озерского городского округа» в связи с тем, что целевой показатель "Количество  перемещенных бесхозяйных транспортных средств  на территории Озерского городского округа" имеет оценку достижения плановых целевых показателей (индикаторов) 10% в виду несвоевременного внесения изменений в муниципальную программу в части целевых показателей (индикаторов). </t>
  </si>
  <si>
    <t xml:space="preserve">муниципальная программа «Улучшение условий и охраны труда на территории Озерского городского округа» в связи с тем, что целевой показатель "Численность пострадавших от несчастных случаев на производстве с утратой трудоспособности в расчете на 1000 работающих человек" и " Численность пострадавших в результате несчастных случаев на производстве со смертельным исходом в расчете на 1000 работающих человек" имеет оценку достижения плановых целевых показателей (индикаторов) 50% и менее,так как основаны на фактическом количестве несчастных случаев на производстве (один их них смертельный, один тяжелый и 11 легких). </t>
  </si>
  <si>
    <r>
      <rPr>
        <b/>
        <i/>
        <sz val="10"/>
        <rFont val="Arial Cyr"/>
        <family val="0"/>
      </rPr>
      <t xml:space="preserve">крайне низкую </t>
    </r>
    <r>
      <rPr>
        <i/>
        <sz val="10"/>
        <rFont val="Arial Cyr"/>
        <family val="0"/>
      </rPr>
      <t xml:space="preserve">эффективность использования средств бюджета (не достигнуто целевое значение) имеют 2 муниципальные программы: </t>
    </r>
  </si>
  <si>
    <r>
      <rPr>
        <i/>
        <sz val="10"/>
        <rFont val="Arial Cyr"/>
        <family val="0"/>
      </rPr>
      <t>муниципальная программа «Капитальные вложения по строительству и реконструкции, проведение проектно-изыскательских работ и капитального ремонта объектов жилищно-коммунальной  и социальной сферы Озерского городского округа» на 2017 год и на плановый период 2018 и 2020 годов,</t>
    </r>
    <r>
      <rPr>
        <sz val="10"/>
        <rFont val="Arial Cyr"/>
        <family val="0"/>
      </rPr>
      <t xml:space="preserve"> в связи с тем, что целевые показатели "Количество разработанных технических отчетов об инженерных изысканиях промышленной площадки «Новогорный»,"Протяженность капитально отремонтированных инженерных сетей в пос. Метлино" и "Количество замененных комплектов насосных агрегатов повысительных насосных станций холодного водоснабжения и насосных станций водоотведения" имеют нулевую оценку достижения плановых целевых показателей (индикаторов) в виду отсутствия освоения средств по мероприятию программы, что связано с корректировкой проектно-сметной документации, не получившей положительного заключения государственной экспертизы в 3 квартале 2020 года. </t>
    </r>
  </si>
  <si>
    <r>
      <rPr>
        <i/>
        <sz val="10"/>
        <rFont val="Arial Cyr"/>
        <family val="0"/>
      </rPr>
      <t>муниципальная программа "Профилактика терроризма, минимизация и (или) ликвидация последствий проявлений терроризма на территории  Озерского городского округа",</t>
    </r>
    <r>
      <rPr>
        <sz val="10"/>
        <rFont val="Arial Cyr"/>
        <family val="0"/>
      </rPr>
      <t xml:space="preserve"> в связи с тем, что целевой показатель "Количество муниципальных учреждений, подведомственных Управлению образования, оснащенных системой тревожной сигнализации" имеет оценку достижения плановых целевых показателей (индикаторов) 60% в виду несвоевременного внесения изменений в муниципальную программу в части целевых показателей (индикаторов). </t>
    </r>
  </si>
  <si>
    <r>
      <rPr>
        <i/>
        <sz val="10"/>
        <rFont val="Arial Cyr"/>
        <family val="0"/>
      </rPr>
      <t>Примечание:</t>
    </r>
    <r>
      <rPr>
        <sz val="10"/>
        <rFont val="Arial Cyr"/>
        <family val="0"/>
      </rPr>
      <t xml:space="preserve"> эффективность реализации 4-х муниципальных программ, утвержденных на 2014-2020 годы, на 2017 год и на плановый период 2018 и 2020 годов, проведенная в целом после  их завершения, определена как среднее арифметическое оценок эффективности муниципальных программ по каждому году реализации, так:</t>
    </r>
  </si>
  <si>
    <r>
      <rPr>
        <b/>
        <i/>
        <sz val="10"/>
        <rFont val="Arial Cyr"/>
        <family val="0"/>
      </rPr>
      <t xml:space="preserve"> высокую</t>
    </r>
    <r>
      <rPr>
        <sz val="10"/>
        <rFont val="Arial Cyr"/>
        <family val="0"/>
      </rPr>
      <t xml:space="preserve"> эффективность использования средств бюджета (значительно превышает целевое значение) имеют 4 муниципальные программы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</si>
</sst>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00"/>
    <numFmt numFmtId="185" formatCode="0.000000000"/>
    <numFmt numFmtId="186" formatCode="#,##0.000"/>
    <numFmt numFmtId="187" formatCode="#,##0.0000"/>
    <numFmt numFmtId="188" formatCode="0.0%"/>
    <numFmt numFmtId="189" formatCode="_-* #,##0.000_р_._-;\-* #,##0.000_р_._-;_-* &quot;-&quot;??_р_._-;_-@_-"/>
    <numFmt numFmtId="190" formatCode="#,##0.000_р_."/>
    <numFmt numFmtId="191" formatCode="#,##0_р_."/>
    <numFmt numFmtId="192" formatCode="#,##0.0_р_."/>
    <numFmt numFmtId="193" formatCode="#,##0.00_р_."/>
    <numFmt numFmtId="194" formatCode="#,##0.00\ _₽"/>
  </numFmts>
  <fonts count="54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Times New Roman"/>
      <family val="1"/>
    </font>
    <font>
      <sz val="10"/>
      <name val="Calibri"/>
      <family val="2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9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rgb="FF000000"/>
      <name val="Times New Roman"/>
      <family val="1"/>
    </font>
    <font>
      <b/>
      <i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5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95">
    <xf numFmtId="0" fontId="0" fillId="0" borderId="0" xfId="0" applyAlignment="1">
      <alignment/>
    </xf>
    <xf numFmtId="0" fontId="2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83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83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 wrapText="1"/>
    </xf>
    <xf numFmtId="186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177" fontId="1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2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7" fontId="1" fillId="0" borderId="12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6" fillId="0" borderId="12" xfId="53" applyFont="1" applyFill="1" applyBorder="1" applyAlignment="1">
      <alignment vertical="center" wrapText="1"/>
      <protection/>
    </xf>
    <xf numFmtId="0" fontId="6" fillId="0" borderId="14" xfId="53" applyFont="1" applyFill="1" applyBorder="1" applyAlignment="1">
      <alignment vertical="center" wrapText="1"/>
      <protection/>
    </xf>
    <xf numFmtId="183" fontId="1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6" fillId="0" borderId="10" xfId="53" applyFont="1" applyFill="1" applyBorder="1" applyAlignment="1">
      <alignment vertical="center" wrapText="1"/>
      <protection/>
    </xf>
    <xf numFmtId="0" fontId="6" fillId="0" borderId="13" xfId="53" applyFont="1" applyFill="1" applyBorder="1" applyAlignment="1">
      <alignment vertical="center" wrapText="1"/>
      <protection/>
    </xf>
    <xf numFmtId="0" fontId="1" fillId="0" borderId="13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9" fillId="0" borderId="0" xfId="0" applyFont="1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ill="1" applyAlignment="1">
      <alignment horizontal="right"/>
    </xf>
    <xf numFmtId="183" fontId="4" fillId="0" borderId="11" xfId="0" applyNumberFormat="1" applyFont="1" applyFill="1" applyBorder="1" applyAlignment="1">
      <alignment horizontal="center" vertical="center" wrapText="1"/>
    </xf>
    <xf numFmtId="183" fontId="4" fillId="0" borderId="10" xfId="0" applyNumberFormat="1" applyFont="1" applyFill="1" applyBorder="1" applyAlignment="1">
      <alignment horizontal="center" vertical="center" wrapText="1"/>
    </xf>
    <xf numFmtId="183" fontId="4" fillId="0" borderId="17" xfId="0" applyNumberFormat="1" applyFont="1" applyFill="1" applyBorder="1" applyAlignment="1">
      <alignment horizontal="center" vertical="center" wrapText="1"/>
    </xf>
    <xf numFmtId="0" fontId="46" fillId="24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183" fontId="1" fillId="0" borderId="12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1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1" fillId="0" borderId="10" xfId="53" applyFont="1" applyFill="1" applyBorder="1" applyAlignment="1">
      <alignment vertical="center" wrapText="1"/>
      <protection/>
    </xf>
    <xf numFmtId="49" fontId="1" fillId="0" borderId="12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177" fontId="1" fillId="0" borderId="17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183" fontId="0" fillId="0" borderId="0" xfId="0" applyNumberFormat="1" applyFill="1" applyAlignment="1">
      <alignment vertical="center" wrapText="1"/>
    </xf>
    <xf numFmtId="183" fontId="4" fillId="0" borderId="12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2" fontId="1" fillId="0" borderId="17" xfId="0" applyNumberFormat="1" applyFont="1" applyFill="1" applyBorder="1" applyAlignment="1">
      <alignment horizontal="center" vertical="center"/>
    </xf>
    <xf numFmtId="181" fontId="1" fillId="0" borderId="1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181" fontId="1" fillId="0" borderId="17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183" fontId="3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93" fontId="47" fillId="0" borderId="10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93" fontId="48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190" fontId="49" fillId="0" borderId="10" xfId="0" applyNumberFormat="1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183" fontId="7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190" fontId="48" fillId="0" borderId="1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2" fontId="49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left" vertical="center" wrapText="1"/>
    </xf>
    <xf numFmtId="191" fontId="46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194" fontId="52" fillId="0" borderId="10" xfId="0" applyNumberFormat="1" applyFont="1" applyFill="1" applyBorder="1" applyAlignment="1">
      <alignment horizontal="center" vertical="center"/>
    </xf>
    <xf numFmtId="2" fontId="52" fillId="0" borderId="10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1" fillId="0" borderId="11" xfId="53" applyFont="1" applyFill="1" applyBorder="1" applyAlignment="1">
      <alignment vertical="center" wrapText="1"/>
      <protection/>
    </xf>
    <xf numFmtId="2" fontId="4" fillId="0" borderId="11" xfId="0" applyNumberFormat="1" applyFont="1" applyFill="1" applyBorder="1" applyAlignment="1">
      <alignment horizontal="center" vertical="center"/>
    </xf>
    <xf numFmtId="183" fontId="4" fillId="0" borderId="11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191" fontId="46" fillId="0" borderId="10" xfId="0" applyNumberFormat="1" applyFont="1" applyFill="1" applyBorder="1" applyAlignment="1">
      <alignment vertical="center" wrapText="1"/>
    </xf>
    <xf numFmtId="2" fontId="46" fillId="0" borderId="10" xfId="0" applyNumberFormat="1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top" wrapText="1"/>
    </xf>
    <xf numFmtId="193" fontId="47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top"/>
    </xf>
    <xf numFmtId="0" fontId="48" fillId="0" borderId="11" xfId="0" applyFont="1" applyFill="1" applyBorder="1" applyAlignment="1">
      <alignment horizontal="left" vertical="center" wrapText="1"/>
    </xf>
    <xf numFmtId="190" fontId="48" fillId="0" borderId="11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top"/>
    </xf>
    <xf numFmtId="183" fontId="1" fillId="0" borderId="12" xfId="0" applyNumberFormat="1" applyFont="1" applyFill="1" applyBorder="1" applyAlignment="1">
      <alignment horizontal="center" vertical="center"/>
    </xf>
    <xf numFmtId="181" fontId="1" fillId="0" borderId="12" xfId="0" applyNumberFormat="1" applyFont="1" applyFill="1" applyBorder="1" applyAlignment="1">
      <alignment horizontal="center" vertical="center" wrapText="1"/>
    </xf>
    <xf numFmtId="183" fontId="0" fillId="0" borderId="0" xfId="0" applyNumberFormat="1" applyAlignment="1">
      <alignment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7" xfId="0" applyNumberFormat="1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/>
    </xf>
    <xf numFmtId="16" fontId="4" fillId="0" borderId="11" xfId="0" applyNumberFormat="1" applyFont="1" applyFill="1" applyBorder="1" applyAlignment="1">
      <alignment horizontal="center" vertical="top"/>
    </xf>
    <xf numFmtId="16" fontId="4" fillId="0" borderId="17" xfId="0" applyNumberFormat="1" applyFont="1" applyFill="1" applyBorder="1" applyAlignment="1">
      <alignment horizontal="center" vertical="top"/>
    </xf>
    <xf numFmtId="16" fontId="4" fillId="0" borderId="12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center" vertical="top" wrapText="1"/>
    </xf>
    <xf numFmtId="0" fontId="48" fillId="0" borderId="22" xfId="0" applyFont="1" applyFill="1" applyBorder="1" applyAlignment="1">
      <alignment horizontal="center" vertical="top" wrapText="1"/>
    </xf>
    <xf numFmtId="0" fontId="48" fillId="0" borderId="19" xfId="0" applyFont="1" applyFill="1" applyBorder="1" applyAlignment="1">
      <alignment horizontal="center" vertical="top" wrapText="1"/>
    </xf>
    <xf numFmtId="0" fontId="48" fillId="0" borderId="24" xfId="0" applyFont="1" applyFill="1" applyBorder="1" applyAlignment="1">
      <alignment horizontal="center" vertical="top" wrapText="1"/>
    </xf>
    <xf numFmtId="0" fontId="48" fillId="0" borderId="20" xfId="0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horizontal="center" vertical="top" wrapText="1"/>
    </xf>
    <xf numFmtId="0" fontId="49" fillId="0" borderId="15" xfId="0" applyFont="1" applyFill="1" applyBorder="1" applyAlignment="1">
      <alignment horizontal="center" vertical="top" wrapText="1"/>
    </xf>
    <xf numFmtId="0" fontId="49" fillId="0" borderId="22" xfId="0" applyFont="1" applyFill="1" applyBorder="1" applyAlignment="1">
      <alignment horizontal="center" vertical="top" wrapText="1"/>
    </xf>
    <xf numFmtId="0" fontId="49" fillId="0" borderId="19" xfId="0" applyFont="1" applyFill="1" applyBorder="1" applyAlignment="1">
      <alignment horizontal="center" vertical="top" wrapText="1"/>
    </xf>
    <xf numFmtId="0" fontId="49" fillId="0" borderId="23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horizontal="center" vertical="top" wrapText="1"/>
    </xf>
    <xf numFmtId="0" fontId="49" fillId="0" borderId="18" xfId="0" applyFont="1" applyFill="1" applyBorder="1" applyAlignment="1">
      <alignment horizontal="center" vertical="top" wrapText="1"/>
    </xf>
    <xf numFmtId="0" fontId="49" fillId="0" borderId="24" xfId="0" applyFont="1" applyFill="1" applyBorder="1" applyAlignment="1">
      <alignment horizontal="center" vertical="top" wrapText="1"/>
    </xf>
    <xf numFmtId="0" fontId="49" fillId="0" borderId="20" xfId="0" applyFont="1" applyFill="1" applyBorder="1" applyAlignment="1">
      <alignment horizontal="center" vertical="top" wrapText="1"/>
    </xf>
    <xf numFmtId="0" fontId="49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0" fontId="29" fillId="0" borderId="0" xfId="0" applyFont="1" applyFill="1" applyAlignment="1">
      <alignment horizontal="center"/>
    </xf>
    <xf numFmtId="0" fontId="0" fillId="0" borderId="22" xfId="0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183" fontId="30" fillId="0" borderId="0" xfId="0" applyNumberFormat="1" applyFont="1" applyFill="1" applyAlignment="1">
      <alignment horizontal="left" vertical="center" wrapText="1"/>
    </xf>
    <xf numFmtId="183" fontId="0" fillId="0" borderId="0" xfId="0" applyNumberFormat="1" applyFill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0" fillId="0" borderId="22" xfId="0" applyFill="1" applyBorder="1" applyAlignment="1">
      <alignment horizontal="justify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Alignment="1">
      <alignment horizontal="right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Примечание 2 2" xfId="59"/>
    <cellStyle name="Примечание 3" xfId="60"/>
    <cellStyle name="Примечание 3 2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4"/>
  <sheetViews>
    <sheetView tabSelected="1" zoomScalePageLayoutView="0" workbookViewId="0" topLeftCell="A44">
      <selection activeCell="A45" sqref="A45:M48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375" style="0" customWidth="1"/>
    <col min="4" max="4" width="11.875" style="0" customWidth="1"/>
    <col min="5" max="5" width="13.625" style="0" customWidth="1"/>
    <col min="6" max="6" width="13.75390625" style="0" customWidth="1"/>
    <col min="7" max="7" width="33.00390625" style="0" customWidth="1"/>
    <col min="8" max="8" width="5.75390625" style="0" customWidth="1"/>
    <col min="9" max="9" width="10.125" style="0" customWidth="1"/>
    <col min="10" max="10" width="13.375" style="0" customWidth="1"/>
    <col min="11" max="11" width="13.25390625" style="0" customWidth="1"/>
    <col min="12" max="12" width="16.25390625" style="0" customWidth="1"/>
    <col min="13" max="13" width="14.75390625" style="0" customWidth="1"/>
    <col min="14" max="14" width="10.625" style="0" bestFit="1" customWidth="1"/>
  </cols>
  <sheetData>
    <row r="1" spans="1:21" ht="28.5" customHeight="1">
      <c r="A1" s="277" t="s">
        <v>97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1"/>
      <c r="O1" s="1"/>
      <c r="P1" s="1"/>
      <c r="Q1" s="1"/>
      <c r="R1" s="1"/>
      <c r="S1" s="1"/>
      <c r="T1" s="1"/>
      <c r="U1" s="1"/>
    </row>
    <row r="2" spans="1:21" ht="59.25" customHeight="1">
      <c r="A2" s="278" t="s">
        <v>2</v>
      </c>
      <c r="B2" s="267" t="s">
        <v>45</v>
      </c>
      <c r="C2" s="269" t="s">
        <v>87</v>
      </c>
      <c r="D2" s="270"/>
      <c r="E2" s="271"/>
      <c r="F2" s="273" t="s">
        <v>48</v>
      </c>
      <c r="G2" s="275" t="s">
        <v>50</v>
      </c>
      <c r="H2" s="274" t="s">
        <v>88</v>
      </c>
      <c r="I2" s="274"/>
      <c r="J2" s="274"/>
      <c r="K2" s="273" t="s">
        <v>53</v>
      </c>
      <c r="L2" s="274" t="s">
        <v>54</v>
      </c>
      <c r="M2" s="273" t="s">
        <v>3</v>
      </c>
      <c r="N2" s="1"/>
      <c r="O2" s="1"/>
      <c r="P2" s="1"/>
      <c r="Q2" s="1"/>
      <c r="R2" s="1"/>
      <c r="S2" s="1"/>
      <c r="T2" s="1"/>
      <c r="U2" s="1"/>
    </row>
    <row r="3" spans="1:14" ht="51" customHeight="1">
      <c r="A3" s="279"/>
      <c r="B3" s="268"/>
      <c r="C3" s="48" t="s">
        <v>44</v>
      </c>
      <c r="D3" s="48" t="s">
        <v>46</v>
      </c>
      <c r="E3" s="48" t="s">
        <v>47</v>
      </c>
      <c r="F3" s="273"/>
      <c r="G3" s="276"/>
      <c r="H3" s="47" t="s">
        <v>12</v>
      </c>
      <c r="I3" s="48" t="s">
        <v>51</v>
      </c>
      <c r="J3" s="48" t="s">
        <v>52</v>
      </c>
      <c r="K3" s="273"/>
      <c r="L3" s="274"/>
      <c r="M3" s="273"/>
      <c r="N3" s="7"/>
    </row>
    <row r="4" spans="1:13" ht="15" customHeight="1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 t="s">
        <v>49</v>
      </c>
      <c r="G4" s="23">
        <v>7</v>
      </c>
      <c r="H4" s="23">
        <v>8</v>
      </c>
      <c r="I4" s="23">
        <v>9</v>
      </c>
      <c r="J4" s="23">
        <v>10</v>
      </c>
      <c r="K4" s="23">
        <v>11</v>
      </c>
      <c r="L4" s="83" t="s">
        <v>73</v>
      </c>
      <c r="M4" s="23">
        <v>13</v>
      </c>
    </row>
    <row r="5" spans="1:13" ht="20.25" customHeight="1">
      <c r="A5" s="260" t="s">
        <v>23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2"/>
    </row>
    <row r="6" spans="1:13" ht="39.75" customHeight="1">
      <c r="A6" s="218">
        <v>1</v>
      </c>
      <c r="B6" s="182" t="s">
        <v>229</v>
      </c>
      <c r="C6" s="10" t="s">
        <v>43</v>
      </c>
      <c r="D6" s="14">
        <f aca="true" t="shared" si="0" ref="D6:E8">D10+D42+D45</f>
        <v>123919.796</v>
      </c>
      <c r="E6" s="14">
        <f t="shared" si="0"/>
        <v>123102.849</v>
      </c>
      <c r="F6" s="13">
        <f>E6/D6*100</f>
        <v>99.34074536404175</v>
      </c>
      <c r="G6" s="23"/>
      <c r="H6" s="23"/>
      <c r="I6" s="23"/>
      <c r="J6" s="23"/>
      <c r="K6" s="16">
        <f>(K10+K42+K45)/3</f>
        <v>100.47109695690018</v>
      </c>
      <c r="L6" s="16">
        <f>K6/F6</f>
        <v>1.0113785294112316</v>
      </c>
      <c r="M6" s="14" t="s">
        <v>22</v>
      </c>
    </row>
    <row r="7" spans="1:13" ht="33.75" customHeight="1">
      <c r="A7" s="219"/>
      <c r="B7" s="183"/>
      <c r="C7" s="15" t="s">
        <v>42</v>
      </c>
      <c r="D7" s="14">
        <f t="shared" si="0"/>
        <v>57568.736000000004</v>
      </c>
      <c r="E7" s="14">
        <f t="shared" si="0"/>
        <v>57499.652</v>
      </c>
      <c r="F7" s="13"/>
      <c r="G7" s="23"/>
      <c r="H7" s="126"/>
      <c r="I7" s="127"/>
      <c r="J7" s="127"/>
      <c r="K7" s="16"/>
      <c r="L7" s="16"/>
      <c r="M7" s="14"/>
    </row>
    <row r="8" spans="1:13" ht="53.25" customHeight="1">
      <c r="A8" s="219"/>
      <c r="B8" s="183"/>
      <c r="C8" s="159" t="s">
        <v>40</v>
      </c>
      <c r="D8" s="14">
        <f t="shared" si="0"/>
        <v>31047.814000000002</v>
      </c>
      <c r="E8" s="14">
        <f t="shared" si="0"/>
        <v>30449.519</v>
      </c>
      <c r="F8" s="13"/>
      <c r="G8" s="23"/>
      <c r="H8" s="126"/>
      <c r="I8" s="127"/>
      <c r="J8" s="127"/>
      <c r="K8" s="16"/>
      <c r="L8" s="16"/>
      <c r="M8" s="14"/>
    </row>
    <row r="9" spans="1:14" ht="39.75" customHeight="1">
      <c r="A9" s="219"/>
      <c r="B9" s="183"/>
      <c r="C9" s="159" t="s">
        <v>41</v>
      </c>
      <c r="D9" s="14">
        <f>D13+D48</f>
        <v>35303.246</v>
      </c>
      <c r="E9" s="14">
        <f>E13+E48</f>
        <v>35153.678</v>
      </c>
      <c r="F9" s="13"/>
      <c r="G9" s="23"/>
      <c r="H9" s="126"/>
      <c r="I9" s="127"/>
      <c r="J9" s="127"/>
      <c r="K9" s="16"/>
      <c r="L9" s="16"/>
      <c r="M9" s="14"/>
      <c r="N9" s="170"/>
    </row>
    <row r="10" spans="1:14" ht="26.25" customHeight="1">
      <c r="A10" s="224" t="s">
        <v>182</v>
      </c>
      <c r="B10" s="221" t="s">
        <v>181</v>
      </c>
      <c r="C10" s="164" t="s">
        <v>55</v>
      </c>
      <c r="D10" s="165">
        <f>SUM(D11:D13)</f>
        <v>104101.099</v>
      </c>
      <c r="E10" s="165">
        <f>SUM(E11:E13)</f>
        <v>103284.159</v>
      </c>
      <c r="F10" s="136">
        <f>E10/D10*100</f>
        <v>99.21524363542021</v>
      </c>
      <c r="G10" s="15"/>
      <c r="H10" s="124"/>
      <c r="I10" s="113"/>
      <c r="J10" s="113"/>
      <c r="K10" s="128">
        <f>AVERAGE(K11:K41)</f>
        <v>101.41329087070056</v>
      </c>
      <c r="L10" s="129">
        <f>K10/F10</f>
        <v>1.0221543298664606</v>
      </c>
      <c r="M10" s="133" t="s">
        <v>22</v>
      </c>
      <c r="N10" s="5"/>
    </row>
    <row r="11" spans="1:14" ht="82.5" customHeight="1">
      <c r="A11" s="225"/>
      <c r="B11" s="222"/>
      <c r="C11" s="121" t="s">
        <v>42</v>
      </c>
      <c r="D11" s="122">
        <v>46556.059</v>
      </c>
      <c r="E11" s="122">
        <v>46486.975</v>
      </c>
      <c r="F11" s="131"/>
      <c r="G11" s="15" t="s">
        <v>183</v>
      </c>
      <c r="H11" s="124" t="s">
        <v>13</v>
      </c>
      <c r="I11" s="113">
        <v>88.1</v>
      </c>
      <c r="J11" s="113">
        <v>90.6</v>
      </c>
      <c r="K11" s="125">
        <f>J11/I11*100</f>
        <v>102.83768444948922</v>
      </c>
      <c r="L11" s="24"/>
      <c r="M11" s="25"/>
      <c r="N11" s="5"/>
    </row>
    <row r="12" spans="1:14" ht="81.75" customHeight="1">
      <c r="A12" s="225"/>
      <c r="B12" s="222"/>
      <c r="C12" s="132" t="s">
        <v>40</v>
      </c>
      <c r="D12" s="130">
        <v>25984.968</v>
      </c>
      <c r="E12" s="130">
        <v>25386.68</v>
      </c>
      <c r="F12" s="131"/>
      <c r="G12" s="15" t="s">
        <v>92</v>
      </c>
      <c r="H12" s="8" t="s">
        <v>13</v>
      </c>
      <c r="I12" s="8">
        <v>14</v>
      </c>
      <c r="J12" s="8">
        <v>16</v>
      </c>
      <c r="K12" s="125">
        <f>J12/I12*100</f>
        <v>114.28571428571428</v>
      </c>
      <c r="L12" s="24"/>
      <c r="M12" s="25"/>
      <c r="N12" s="5"/>
    </row>
    <row r="13" spans="1:14" ht="69" customHeight="1">
      <c r="A13" s="225"/>
      <c r="B13" s="222"/>
      <c r="C13" s="132" t="s">
        <v>41</v>
      </c>
      <c r="D13" s="130">
        <v>31560.072</v>
      </c>
      <c r="E13" s="130">
        <v>31410.504</v>
      </c>
      <c r="F13" s="131"/>
      <c r="G13" s="15" t="s">
        <v>184</v>
      </c>
      <c r="H13" s="124" t="s">
        <v>13</v>
      </c>
      <c r="I13" s="113">
        <v>100</v>
      </c>
      <c r="J13" s="113">
        <v>100</v>
      </c>
      <c r="K13" s="125">
        <f>J13/I13*100</f>
        <v>100</v>
      </c>
      <c r="L13" s="24"/>
      <c r="M13" s="25"/>
      <c r="N13" s="5"/>
    </row>
    <row r="14" spans="1:14" ht="43.5" customHeight="1">
      <c r="A14" s="225"/>
      <c r="B14" s="222"/>
      <c r="C14" s="232"/>
      <c r="D14" s="233"/>
      <c r="E14" s="233"/>
      <c r="F14" s="234"/>
      <c r="G14" s="15" t="s">
        <v>93</v>
      </c>
      <c r="H14" s="8" t="s">
        <v>15</v>
      </c>
      <c r="I14" s="8">
        <v>14</v>
      </c>
      <c r="J14" s="8">
        <v>21</v>
      </c>
      <c r="K14" s="125">
        <f aca="true" t="shared" si="1" ref="K14:K41">J14/I14*100</f>
        <v>150</v>
      </c>
      <c r="L14" s="24"/>
      <c r="M14" s="25"/>
      <c r="N14" s="5"/>
    </row>
    <row r="15" spans="1:14" ht="57" customHeight="1">
      <c r="A15" s="226"/>
      <c r="B15" s="223"/>
      <c r="C15" s="235"/>
      <c r="D15" s="236"/>
      <c r="E15" s="236"/>
      <c r="F15" s="237"/>
      <c r="G15" s="15" t="s">
        <v>185</v>
      </c>
      <c r="H15" s="8" t="s">
        <v>15</v>
      </c>
      <c r="I15" s="8">
        <v>1</v>
      </c>
      <c r="J15" s="8">
        <v>1</v>
      </c>
      <c r="K15" s="125">
        <f t="shared" si="1"/>
        <v>100</v>
      </c>
      <c r="L15" s="24"/>
      <c r="M15" s="25"/>
      <c r="N15" s="5"/>
    </row>
    <row r="16" spans="1:14" ht="117.75" customHeight="1">
      <c r="A16" s="218"/>
      <c r="B16" s="247"/>
      <c r="C16" s="238"/>
      <c r="D16" s="239"/>
      <c r="E16" s="239"/>
      <c r="F16" s="240"/>
      <c r="G16" s="15" t="s">
        <v>186</v>
      </c>
      <c r="H16" s="8" t="s">
        <v>13</v>
      </c>
      <c r="I16" s="8">
        <v>100</v>
      </c>
      <c r="J16" s="8">
        <v>100</v>
      </c>
      <c r="K16" s="125">
        <f t="shared" si="1"/>
        <v>100</v>
      </c>
      <c r="L16" s="24"/>
      <c r="M16" s="25"/>
      <c r="N16" s="5"/>
    </row>
    <row r="17" spans="1:14" ht="107.25" customHeight="1">
      <c r="A17" s="219"/>
      <c r="B17" s="248"/>
      <c r="C17" s="241"/>
      <c r="D17" s="242"/>
      <c r="E17" s="242"/>
      <c r="F17" s="243"/>
      <c r="G17" s="15" t="s">
        <v>94</v>
      </c>
      <c r="H17" s="8" t="s">
        <v>13</v>
      </c>
      <c r="I17" s="8">
        <v>100</v>
      </c>
      <c r="J17" s="8">
        <v>100</v>
      </c>
      <c r="K17" s="125">
        <f t="shared" si="1"/>
        <v>100</v>
      </c>
      <c r="L17" s="24"/>
      <c r="M17" s="25"/>
      <c r="N17" s="5"/>
    </row>
    <row r="18" spans="1:14" ht="69.75" customHeight="1">
      <c r="A18" s="219"/>
      <c r="B18" s="248"/>
      <c r="C18" s="241"/>
      <c r="D18" s="242"/>
      <c r="E18" s="242"/>
      <c r="F18" s="243"/>
      <c r="G18" s="15" t="s">
        <v>187</v>
      </c>
      <c r="H18" s="8" t="s">
        <v>15</v>
      </c>
      <c r="I18" s="8">
        <v>10</v>
      </c>
      <c r="J18" s="8">
        <v>10</v>
      </c>
      <c r="K18" s="125">
        <f t="shared" si="1"/>
        <v>100</v>
      </c>
      <c r="L18" s="24"/>
      <c r="M18" s="25"/>
      <c r="N18" s="5"/>
    </row>
    <row r="19" spans="1:14" ht="117.75" customHeight="1">
      <c r="A19" s="219"/>
      <c r="B19" s="248"/>
      <c r="C19" s="241"/>
      <c r="D19" s="242"/>
      <c r="E19" s="242"/>
      <c r="F19" s="243"/>
      <c r="G19" s="15" t="s">
        <v>188</v>
      </c>
      <c r="H19" s="8" t="s">
        <v>13</v>
      </c>
      <c r="I19" s="8">
        <v>4.8</v>
      </c>
      <c r="J19" s="8">
        <v>4.1</v>
      </c>
      <c r="K19" s="125">
        <f t="shared" si="1"/>
        <v>85.41666666666666</v>
      </c>
      <c r="L19" s="24"/>
      <c r="M19" s="25"/>
      <c r="N19" s="5"/>
    </row>
    <row r="20" spans="1:14" ht="66.75" customHeight="1">
      <c r="A20" s="219"/>
      <c r="B20" s="248"/>
      <c r="C20" s="241"/>
      <c r="D20" s="242"/>
      <c r="E20" s="242"/>
      <c r="F20" s="243"/>
      <c r="G20" s="15" t="s">
        <v>189</v>
      </c>
      <c r="H20" s="8" t="s">
        <v>13</v>
      </c>
      <c r="I20" s="8">
        <v>7.4</v>
      </c>
      <c r="J20" s="8">
        <v>6.6</v>
      </c>
      <c r="K20" s="125">
        <f t="shared" si="1"/>
        <v>89.18918918918918</v>
      </c>
      <c r="L20" s="24"/>
      <c r="M20" s="25"/>
      <c r="N20" s="5"/>
    </row>
    <row r="21" spans="1:14" ht="28.5" customHeight="1">
      <c r="A21" s="219"/>
      <c r="B21" s="248"/>
      <c r="C21" s="241"/>
      <c r="D21" s="242"/>
      <c r="E21" s="242"/>
      <c r="F21" s="243"/>
      <c r="G21" s="15" t="s">
        <v>95</v>
      </c>
      <c r="H21" s="8" t="s">
        <v>15</v>
      </c>
      <c r="I21" s="8">
        <v>2</v>
      </c>
      <c r="J21" s="8">
        <v>2</v>
      </c>
      <c r="K21" s="125">
        <f t="shared" si="1"/>
        <v>100</v>
      </c>
      <c r="L21" s="24"/>
      <c r="M21" s="25"/>
      <c r="N21" s="5"/>
    </row>
    <row r="22" spans="1:14" ht="118.5" customHeight="1">
      <c r="A22" s="220"/>
      <c r="B22" s="249"/>
      <c r="C22" s="244"/>
      <c r="D22" s="245"/>
      <c r="E22" s="245"/>
      <c r="F22" s="246"/>
      <c r="G22" s="15" t="s">
        <v>190</v>
      </c>
      <c r="H22" s="8" t="s">
        <v>14</v>
      </c>
      <c r="I22" s="8">
        <v>566</v>
      </c>
      <c r="J22" s="8">
        <v>566</v>
      </c>
      <c r="K22" s="125">
        <f t="shared" si="1"/>
        <v>100</v>
      </c>
      <c r="L22" s="27"/>
      <c r="M22" s="86"/>
      <c r="N22" s="5"/>
    </row>
    <row r="23" spans="1:14" ht="91.5" customHeight="1">
      <c r="A23" s="227"/>
      <c r="B23" s="176"/>
      <c r="C23" s="185"/>
      <c r="D23" s="186"/>
      <c r="E23" s="186"/>
      <c r="F23" s="187"/>
      <c r="G23" s="15" t="s">
        <v>191</v>
      </c>
      <c r="H23" s="8" t="s">
        <v>13</v>
      </c>
      <c r="I23" s="8" t="s">
        <v>192</v>
      </c>
      <c r="J23" s="8" t="s">
        <v>192</v>
      </c>
      <c r="K23" s="125">
        <v>100</v>
      </c>
      <c r="L23" s="16"/>
      <c r="M23" s="14"/>
      <c r="N23" s="2"/>
    </row>
    <row r="24" spans="1:14" ht="108.75" customHeight="1">
      <c r="A24" s="228"/>
      <c r="B24" s="177"/>
      <c r="C24" s="188"/>
      <c r="D24" s="189"/>
      <c r="E24" s="189"/>
      <c r="F24" s="190"/>
      <c r="G24" s="15" t="s">
        <v>193</v>
      </c>
      <c r="H24" s="8" t="s">
        <v>14</v>
      </c>
      <c r="I24" s="8">
        <v>2</v>
      </c>
      <c r="J24" s="8">
        <v>2</v>
      </c>
      <c r="K24" s="125">
        <f t="shared" si="1"/>
        <v>100</v>
      </c>
      <c r="L24" s="27"/>
      <c r="M24" s="107"/>
      <c r="N24" s="2"/>
    </row>
    <row r="25" spans="1:14" ht="68.25" customHeight="1">
      <c r="A25" s="228"/>
      <c r="B25" s="177"/>
      <c r="C25" s="188"/>
      <c r="D25" s="189"/>
      <c r="E25" s="189"/>
      <c r="F25" s="190"/>
      <c r="G25" s="15" t="s">
        <v>194</v>
      </c>
      <c r="H25" s="8" t="s">
        <v>13</v>
      </c>
      <c r="I25" s="8">
        <v>100</v>
      </c>
      <c r="J25" s="8">
        <v>100</v>
      </c>
      <c r="K25" s="125">
        <f t="shared" si="1"/>
        <v>100</v>
      </c>
      <c r="L25" s="27"/>
      <c r="M25" s="14"/>
      <c r="N25" s="2"/>
    </row>
    <row r="26" spans="1:14" ht="69" customHeight="1">
      <c r="A26" s="228"/>
      <c r="B26" s="177"/>
      <c r="C26" s="188"/>
      <c r="D26" s="189"/>
      <c r="E26" s="189"/>
      <c r="F26" s="190"/>
      <c r="G26" s="15" t="s">
        <v>195</v>
      </c>
      <c r="H26" s="8" t="s">
        <v>13</v>
      </c>
      <c r="I26" s="8">
        <v>100</v>
      </c>
      <c r="J26" s="8">
        <v>100</v>
      </c>
      <c r="K26" s="125">
        <f t="shared" si="1"/>
        <v>100</v>
      </c>
      <c r="L26" s="27"/>
      <c r="M26" s="14"/>
      <c r="N26" s="2"/>
    </row>
    <row r="27" spans="1:14" ht="102.75" customHeight="1">
      <c r="A27" s="228"/>
      <c r="B27" s="177"/>
      <c r="C27" s="188"/>
      <c r="D27" s="189"/>
      <c r="E27" s="189"/>
      <c r="F27" s="190"/>
      <c r="G27" s="15" t="s">
        <v>196</v>
      </c>
      <c r="H27" s="8" t="s">
        <v>13</v>
      </c>
      <c r="I27" s="8">
        <v>100</v>
      </c>
      <c r="J27" s="8">
        <v>100</v>
      </c>
      <c r="K27" s="125">
        <f t="shared" si="1"/>
        <v>100</v>
      </c>
      <c r="L27" s="16"/>
      <c r="M27" s="14"/>
      <c r="N27" s="2"/>
    </row>
    <row r="28" spans="1:14" ht="67.5" customHeight="1">
      <c r="A28" s="228"/>
      <c r="B28" s="177"/>
      <c r="C28" s="188"/>
      <c r="D28" s="189"/>
      <c r="E28" s="189"/>
      <c r="F28" s="190"/>
      <c r="G28" s="15" t="s">
        <v>197</v>
      </c>
      <c r="H28" s="8" t="s">
        <v>15</v>
      </c>
      <c r="I28" s="8">
        <v>54</v>
      </c>
      <c r="J28" s="8">
        <v>54</v>
      </c>
      <c r="K28" s="125">
        <f t="shared" si="1"/>
        <v>100</v>
      </c>
      <c r="L28" s="28"/>
      <c r="M28" s="29"/>
      <c r="N28" s="5"/>
    </row>
    <row r="29" spans="1:14" ht="132.75" customHeight="1">
      <c r="A29" s="229"/>
      <c r="B29" s="178"/>
      <c r="C29" s="191"/>
      <c r="D29" s="192"/>
      <c r="E29" s="192"/>
      <c r="F29" s="193"/>
      <c r="G29" s="15" t="s">
        <v>198</v>
      </c>
      <c r="H29" s="8" t="s">
        <v>13</v>
      </c>
      <c r="I29" s="8">
        <v>2.3</v>
      </c>
      <c r="J29" s="8">
        <v>2.3</v>
      </c>
      <c r="K29" s="125">
        <f t="shared" si="1"/>
        <v>100</v>
      </c>
      <c r="L29" s="28"/>
      <c r="M29" s="29"/>
      <c r="N29" s="5"/>
    </row>
    <row r="30" spans="1:14" ht="91.5" customHeight="1">
      <c r="A30" s="227"/>
      <c r="B30" s="176"/>
      <c r="C30" s="185"/>
      <c r="D30" s="186"/>
      <c r="E30" s="186"/>
      <c r="F30" s="187"/>
      <c r="G30" s="15" t="s">
        <v>199</v>
      </c>
      <c r="H30" s="8" t="s">
        <v>13</v>
      </c>
      <c r="I30" s="8">
        <v>100</v>
      </c>
      <c r="J30" s="8">
        <v>100</v>
      </c>
      <c r="K30" s="125">
        <f t="shared" si="1"/>
        <v>100</v>
      </c>
      <c r="L30" s="28"/>
      <c r="M30" s="29"/>
      <c r="N30" s="5"/>
    </row>
    <row r="31" spans="1:14" ht="132.75" customHeight="1">
      <c r="A31" s="228"/>
      <c r="B31" s="177"/>
      <c r="C31" s="188"/>
      <c r="D31" s="189"/>
      <c r="E31" s="189"/>
      <c r="F31" s="190"/>
      <c r="G31" s="15" t="s">
        <v>200</v>
      </c>
      <c r="H31" s="8" t="s">
        <v>13</v>
      </c>
      <c r="I31" s="8">
        <v>100</v>
      </c>
      <c r="J31" s="8">
        <v>100</v>
      </c>
      <c r="K31" s="125">
        <f t="shared" si="1"/>
        <v>100</v>
      </c>
      <c r="L31" s="28"/>
      <c r="M31" s="29"/>
      <c r="N31" s="5"/>
    </row>
    <row r="32" spans="1:14" ht="92.25" customHeight="1">
      <c r="A32" s="228"/>
      <c r="B32" s="177"/>
      <c r="C32" s="188"/>
      <c r="D32" s="189"/>
      <c r="E32" s="189"/>
      <c r="F32" s="190"/>
      <c r="G32" s="15" t="s">
        <v>201</v>
      </c>
      <c r="H32" s="8" t="s">
        <v>13</v>
      </c>
      <c r="I32" s="8">
        <v>3.2</v>
      </c>
      <c r="J32" s="8">
        <v>3.2</v>
      </c>
      <c r="K32" s="125">
        <f t="shared" si="1"/>
        <v>100</v>
      </c>
      <c r="L32" s="28"/>
      <c r="M32" s="29"/>
      <c r="N32" s="5"/>
    </row>
    <row r="33" spans="1:14" ht="109.5" customHeight="1">
      <c r="A33" s="228"/>
      <c r="B33" s="177"/>
      <c r="C33" s="188"/>
      <c r="D33" s="189"/>
      <c r="E33" s="189"/>
      <c r="F33" s="190"/>
      <c r="G33" s="15" t="s">
        <v>202</v>
      </c>
      <c r="H33" s="8" t="s">
        <v>13</v>
      </c>
      <c r="I33" s="8">
        <v>1.6</v>
      </c>
      <c r="J33" s="8">
        <v>1.6</v>
      </c>
      <c r="K33" s="125">
        <f t="shared" si="1"/>
        <v>100</v>
      </c>
      <c r="L33" s="28"/>
      <c r="M33" s="29"/>
      <c r="N33" s="5"/>
    </row>
    <row r="34" spans="1:14" ht="141.75" customHeight="1">
      <c r="A34" s="229"/>
      <c r="B34" s="178"/>
      <c r="C34" s="191"/>
      <c r="D34" s="192"/>
      <c r="E34" s="192"/>
      <c r="F34" s="193"/>
      <c r="G34" s="15" t="s">
        <v>203</v>
      </c>
      <c r="H34" s="8" t="s">
        <v>13</v>
      </c>
      <c r="I34" s="8">
        <v>0.001</v>
      </c>
      <c r="J34" s="8">
        <v>0.001</v>
      </c>
      <c r="K34" s="125">
        <f t="shared" si="1"/>
        <v>100</v>
      </c>
      <c r="L34" s="28"/>
      <c r="M34" s="29"/>
      <c r="N34" s="5"/>
    </row>
    <row r="35" spans="1:14" ht="94.5" customHeight="1">
      <c r="A35" s="218"/>
      <c r="B35" s="176"/>
      <c r="C35" s="185"/>
      <c r="D35" s="186"/>
      <c r="E35" s="186"/>
      <c r="F35" s="187"/>
      <c r="G35" s="15" t="s">
        <v>204</v>
      </c>
      <c r="H35" s="8" t="s">
        <v>13</v>
      </c>
      <c r="I35" s="8">
        <v>100</v>
      </c>
      <c r="J35" s="8">
        <v>100</v>
      </c>
      <c r="K35" s="125">
        <f t="shared" si="1"/>
        <v>100</v>
      </c>
      <c r="L35" s="28"/>
      <c r="M35" s="29"/>
      <c r="N35" s="5"/>
    </row>
    <row r="36" spans="1:14" ht="94.5" customHeight="1">
      <c r="A36" s="219"/>
      <c r="B36" s="177"/>
      <c r="C36" s="188"/>
      <c r="D36" s="189"/>
      <c r="E36" s="189"/>
      <c r="F36" s="190"/>
      <c r="G36" s="15" t="s">
        <v>205</v>
      </c>
      <c r="H36" s="8" t="s">
        <v>13</v>
      </c>
      <c r="I36" s="8">
        <v>50</v>
      </c>
      <c r="J36" s="8">
        <v>50</v>
      </c>
      <c r="K36" s="125">
        <f t="shared" si="1"/>
        <v>100</v>
      </c>
      <c r="L36" s="28"/>
      <c r="M36" s="29"/>
      <c r="N36" s="5"/>
    </row>
    <row r="37" spans="1:14" ht="81.75" customHeight="1">
      <c r="A37" s="219"/>
      <c r="B37" s="177"/>
      <c r="C37" s="188"/>
      <c r="D37" s="189"/>
      <c r="E37" s="189"/>
      <c r="F37" s="190"/>
      <c r="G37" s="15" t="s">
        <v>206</v>
      </c>
      <c r="H37" s="8" t="s">
        <v>14</v>
      </c>
      <c r="I37" s="8">
        <v>3649</v>
      </c>
      <c r="J37" s="8">
        <v>3725</v>
      </c>
      <c r="K37" s="125">
        <f t="shared" si="1"/>
        <v>102.08276240065773</v>
      </c>
      <c r="L37" s="28"/>
      <c r="M37" s="29"/>
      <c r="N37" s="5"/>
    </row>
    <row r="38" spans="1:14" ht="122.25" customHeight="1">
      <c r="A38" s="219"/>
      <c r="B38" s="177"/>
      <c r="C38" s="188"/>
      <c r="D38" s="189"/>
      <c r="E38" s="189"/>
      <c r="F38" s="190"/>
      <c r="G38" s="15" t="s">
        <v>207</v>
      </c>
      <c r="H38" s="8" t="s">
        <v>13</v>
      </c>
      <c r="I38" s="8">
        <v>100</v>
      </c>
      <c r="J38" s="8">
        <v>100</v>
      </c>
      <c r="K38" s="125">
        <f t="shared" si="1"/>
        <v>100</v>
      </c>
      <c r="L38" s="28"/>
      <c r="M38" s="29"/>
      <c r="N38" s="5"/>
    </row>
    <row r="39" spans="1:14" ht="69.75" customHeight="1">
      <c r="A39" s="219"/>
      <c r="B39" s="177"/>
      <c r="C39" s="188"/>
      <c r="D39" s="189"/>
      <c r="E39" s="189"/>
      <c r="F39" s="190"/>
      <c r="G39" s="15" t="s">
        <v>208</v>
      </c>
      <c r="H39" s="8" t="s">
        <v>15</v>
      </c>
      <c r="I39" s="8">
        <v>10</v>
      </c>
      <c r="J39" s="8">
        <v>10</v>
      </c>
      <c r="K39" s="125">
        <f t="shared" si="1"/>
        <v>100</v>
      </c>
      <c r="L39" s="28"/>
      <c r="M39" s="29"/>
      <c r="N39" s="5"/>
    </row>
    <row r="40" spans="1:14" ht="145.5" customHeight="1">
      <c r="A40" s="220"/>
      <c r="B40" s="178"/>
      <c r="C40" s="191"/>
      <c r="D40" s="192"/>
      <c r="E40" s="192"/>
      <c r="F40" s="193"/>
      <c r="G40" s="15" t="s">
        <v>230</v>
      </c>
      <c r="H40" s="8" t="s">
        <v>13</v>
      </c>
      <c r="I40" s="8">
        <v>100</v>
      </c>
      <c r="J40" s="8">
        <v>100</v>
      </c>
      <c r="K40" s="125">
        <f t="shared" si="1"/>
        <v>100</v>
      </c>
      <c r="L40" s="28"/>
      <c r="M40" s="29"/>
      <c r="N40" s="5"/>
    </row>
    <row r="41" spans="1:14" ht="213.75" customHeight="1">
      <c r="A41" s="88"/>
      <c r="B41" s="84"/>
      <c r="C41" s="191"/>
      <c r="D41" s="192"/>
      <c r="E41" s="192"/>
      <c r="F41" s="193"/>
      <c r="G41" s="59" t="s">
        <v>209</v>
      </c>
      <c r="H41" s="36" t="s">
        <v>13</v>
      </c>
      <c r="I41" s="36">
        <v>100</v>
      </c>
      <c r="J41" s="36">
        <v>100</v>
      </c>
      <c r="K41" s="162">
        <f t="shared" si="1"/>
        <v>100</v>
      </c>
      <c r="L41" s="89"/>
      <c r="M41" s="90"/>
      <c r="N41" s="5"/>
    </row>
    <row r="42" spans="1:14" ht="31.5" customHeight="1">
      <c r="A42" s="224" t="s">
        <v>211</v>
      </c>
      <c r="B42" s="230" t="s">
        <v>210</v>
      </c>
      <c r="C42" s="134" t="s">
        <v>212</v>
      </c>
      <c r="D42" s="135">
        <f>SUM(D43:D44)</f>
        <v>13378.197</v>
      </c>
      <c r="E42" s="135">
        <f>SUM(E43:E44)</f>
        <v>13378.189999999999</v>
      </c>
      <c r="F42" s="136">
        <f>E42/D42*100</f>
        <v>99.99994767605827</v>
      </c>
      <c r="G42" s="139"/>
      <c r="H42" s="140"/>
      <c r="I42" s="140"/>
      <c r="J42" s="140"/>
      <c r="K42" s="141">
        <f>K43/1</f>
        <v>100</v>
      </c>
      <c r="L42" s="142">
        <f>K42/F42</f>
        <v>1.0000005232396911</v>
      </c>
      <c r="M42" s="133" t="s">
        <v>22</v>
      </c>
      <c r="N42" s="5"/>
    </row>
    <row r="43" spans="1:14" ht="45" customHeight="1">
      <c r="A43" s="225"/>
      <c r="B43" s="231"/>
      <c r="C43" s="137" t="s">
        <v>42</v>
      </c>
      <c r="D43" s="130">
        <v>10282.677</v>
      </c>
      <c r="E43" s="130">
        <v>10282.677</v>
      </c>
      <c r="F43" s="138"/>
      <c r="G43" s="155" t="s">
        <v>213</v>
      </c>
      <c r="H43" s="156" t="s">
        <v>14</v>
      </c>
      <c r="I43" s="123">
        <v>80</v>
      </c>
      <c r="J43" s="123">
        <v>80</v>
      </c>
      <c r="K43" s="145">
        <f>J43/I43*100</f>
        <v>100</v>
      </c>
      <c r="L43" s="146"/>
      <c r="M43" s="29"/>
      <c r="N43" s="5"/>
    </row>
    <row r="44" spans="1:14" ht="43.5" customHeight="1">
      <c r="A44" s="225"/>
      <c r="B44" s="231"/>
      <c r="C44" s="137" t="s">
        <v>41</v>
      </c>
      <c r="D44" s="130">
        <v>3095.52</v>
      </c>
      <c r="E44" s="130">
        <v>3095.513</v>
      </c>
      <c r="F44" s="138"/>
      <c r="G44" s="155"/>
      <c r="H44" s="156"/>
      <c r="I44" s="156"/>
      <c r="J44" s="156"/>
      <c r="K44" s="157"/>
      <c r="L44" s="158"/>
      <c r="M44" s="29"/>
      <c r="N44" s="5"/>
    </row>
    <row r="45" spans="1:14" ht="31.5" customHeight="1">
      <c r="A45" s="224" t="s">
        <v>215</v>
      </c>
      <c r="B45" s="221" t="s">
        <v>214</v>
      </c>
      <c r="C45" s="134" t="s">
        <v>216</v>
      </c>
      <c r="D45" s="135">
        <f>SUM(D46:D48)</f>
        <v>6440.5</v>
      </c>
      <c r="E45" s="135">
        <f>SUM(E46:E48)</f>
        <v>6440.5</v>
      </c>
      <c r="F45" s="136">
        <f>E45/D45*100</f>
        <v>100</v>
      </c>
      <c r="G45" s="147"/>
      <c r="H45" s="147"/>
      <c r="I45" s="147"/>
      <c r="J45" s="147"/>
      <c r="K45" s="148">
        <f>(K46+K48+K47)/3</f>
        <v>100</v>
      </c>
      <c r="L45" s="149">
        <f>K45/F45</f>
        <v>1</v>
      </c>
      <c r="M45" s="133" t="s">
        <v>22</v>
      </c>
      <c r="N45" s="5"/>
    </row>
    <row r="46" spans="1:14" ht="89.25">
      <c r="A46" s="225"/>
      <c r="B46" s="222"/>
      <c r="C46" s="143" t="s">
        <v>42</v>
      </c>
      <c r="D46" s="130">
        <v>730</v>
      </c>
      <c r="E46" s="130">
        <v>730</v>
      </c>
      <c r="F46" s="138"/>
      <c r="G46" s="144" t="s">
        <v>217</v>
      </c>
      <c r="H46" s="123" t="s">
        <v>15</v>
      </c>
      <c r="I46" s="123">
        <v>36</v>
      </c>
      <c r="J46" s="123">
        <v>36</v>
      </c>
      <c r="K46" s="145">
        <f>J46/I46*100</f>
        <v>100</v>
      </c>
      <c r="L46" s="146"/>
      <c r="M46" s="29"/>
      <c r="N46" s="5"/>
    </row>
    <row r="47" spans="1:14" ht="149.25" customHeight="1">
      <c r="A47" s="226"/>
      <c r="B47" s="223"/>
      <c r="C47" s="137" t="s">
        <v>40</v>
      </c>
      <c r="D47" s="130">
        <v>1967.326</v>
      </c>
      <c r="E47" s="130">
        <v>1967.326</v>
      </c>
      <c r="F47" s="138"/>
      <c r="G47" s="144" t="s">
        <v>218</v>
      </c>
      <c r="H47" s="123" t="s">
        <v>13</v>
      </c>
      <c r="I47" s="123">
        <v>100</v>
      </c>
      <c r="J47" s="123">
        <v>100</v>
      </c>
      <c r="K47" s="145">
        <f>J47/I47*100</f>
        <v>100</v>
      </c>
      <c r="L47" s="146"/>
      <c r="M47" s="29"/>
      <c r="N47" s="5"/>
    </row>
    <row r="48" spans="1:14" ht="79.5" customHeight="1">
      <c r="A48" s="163"/>
      <c r="B48" s="161"/>
      <c r="C48" s="137" t="s">
        <v>41</v>
      </c>
      <c r="D48" s="130">
        <v>3743.174</v>
      </c>
      <c r="E48" s="130">
        <v>3743.174</v>
      </c>
      <c r="F48" s="138"/>
      <c r="G48" s="144" t="s">
        <v>219</v>
      </c>
      <c r="H48" s="123" t="s">
        <v>13</v>
      </c>
      <c r="I48" s="123">
        <v>24</v>
      </c>
      <c r="J48" s="123">
        <v>24</v>
      </c>
      <c r="K48" s="145">
        <f>J48/I48*100</f>
        <v>100</v>
      </c>
      <c r="L48" s="146"/>
      <c r="M48" s="29"/>
      <c r="N48" s="5"/>
    </row>
    <row r="49" spans="1:14" ht="20.25" customHeight="1">
      <c r="A49" s="173" t="s">
        <v>31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5"/>
      <c r="N49" s="4"/>
    </row>
    <row r="50" spans="1:14" ht="39.75" customHeight="1">
      <c r="A50" s="218">
        <v>2</v>
      </c>
      <c r="B50" s="182" t="s">
        <v>140</v>
      </c>
      <c r="C50" s="10" t="s">
        <v>43</v>
      </c>
      <c r="D50" s="81">
        <f>D51+D52</f>
        <v>19.383</v>
      </c>
      <c r="E50" s="81">
        <f>E51+E52</f>
        <v>19.383</v>
      </c>
      <c r="F50" s="13">
        <f>E50/D50*100</f>
        <v>100</v>
      </c>
      <c r="G50" s="6"/>
      <c r="H50" s="8"/>
      <c r="I50" s="24"/>
      <c r="J50" s="24"/>
      <c r="K50" s="16">
        <f>AVERAGE(K51:K58)</f>
        <v>189.58333333333331</v>
      </c>
      <c r="L50" s="16">
        <f>K50/F50</f>
        <v>1.895833333333333</v>
      </c>
      <c r="M50" s="14" t="s">
        <v>139</v>
      </c>
      <c r="N50" s="4"/>
    </row>
    <row r="51" spans="1:14" ht="79.5" customHeight="1">
      <c r="A51" s="219"/>
      <c r="B51" s="183"/>
      <c r="C51" s="59" t="s">
        <v>42</v>
      </c>
      <c r="D51" s="103">
        <v>19.383</v>
      </c>
      <c r="E51" s="103">
        <v>19.383</v>
      </c>
      <c r="F51" s="44"/>
      <c r="G51" s="26" t="s">
        <v>141</v>
      </c>
      <c r="H51" s="8" t="s">
        <v>14</v>
      </c>
      <c r="I51" s="27">
        <v>2000</v>
      </c>
      <c r="J51" s="27">
        <v>7000</v>
      </c>
      <c r="K51" s="41">
        <f aca="true" t="shared" si="2" ref="K51:K62">J51/I51*100</f>
        <v>350</v>
      </c>
      <c r="L51" s="26"/>
      <c r="M51" s="41"/>
      <c r="N51" s="4"/>
    </row>
    <row r="52" spans="1:14" ht="90" customHeight="1">
      <c r="A52" s="219"/>
      <c r="B52" s="183"/>
      <c r="C52" s="15"/>
      <c r="D52" s="21"/>
      <c r="E52" s="21"/>
      <c r="F52" s="10"/>
      <c r="G52" s="6" t="s">
        <v>142</v>
      </c>
      <c r="H52" s="8" t="s">
        <v>14</v>
      </c>
      <c r="I52" s="24">
        <v>1000</v>
      </c>
      <c r="J52" s="24">
        <v>1200</v>
      </c>
      <c r="K52" s="20">
        <f t="shared" si="2"/>
        <v>120</v>
      </c>
      <c r="L52" s="6"/>
      <c r="M52" s="20"/>
      <c r="N52" s="4"/>
    </row>
    <row r="53" spans="1:14" ht="79.5" customHeight="1">
      <c r="A53" s="219"/>
      <c r="B53" s="183"/>
      <c r="C53" s="15"/>
      <c r="D53" s="44"/>
      <c r="E53" s="44"/>
      <c r="F53" s="44"/>
      <c r="G53" s="26" t="s">
        <v>143</v>
      </c>
      <c r="H53" s="8" t="s">
        <v>14</v>
      </c>
      <c r="I53" s="27">
        <v>1000</v>
      </c>
      <c r="J53" s="27">
        <v>1200</v>
      </c>
      <c r="K53" s="41">
        <f t="shared" si="2"/>
        <v>120</v>
      </c>
      <c r="L53" s="26"/>
      <c r="M53" s="41"/>
      <c r="N53" s="4"/>
    </row>
    <row r="54" spans="1:14" ht="69" customHeight="1">
      <c r="A54" s="219"/>
      <c r="B54" s="183"/>
      <c r="C54" s="15"/>
      <c r="D54" s="44"/>
      <c r="E54" s="44"/>
      <c r="F54" s="44"/>
      <c r="G54" s="26" t="s">
        <v>144</v>
      </c>
      <c r="H54" s="8" t="s">
        <v>14</v>
      </c>
      <c r="I54" s="27">
        <v>2000</v>
      </c>
      <c r="J54" s="27">
        <v>4700</v>
      </c>
      <c r="K54" s="41">
        <f t="shared" si="2"/>
        <v>235</v>
      </c>
      <c r="L54" s="26"/>
      <c r="M54" s="41"/>
      <c r="N54" s="4"/>
    </row>
    <row r="55" spans="1:14" ht="79.5" customHeight="1">
      <c r="A55" s="219"/>
      <c r="B55" s="183"/>
      <c r="C55" s="15"/>
      <c r="D55" s="44"/>
      <c r="E55" s="44"/>
      <c r="F55" s="44"/>
      <c r="G55" s="26" t="s">
        <v>145</v>
      </c>
      <c r="H55" s="8" t="s">
        <v>14</v>
      </c>
      <c r="I55" s="27">
        <v>200</v>
      </c>
      <c r="J55" s="27">
        <v>1000</v>
      </c>
      <c r="K55" s="41">
        <f t="shared" si="2"/>
        <v>500</v>
      </c>
      <c r="L55" s="26"/>
      <c r="M55" s="41"/>
      <c r="N55" s="4"/>
    </row>
    <row r="56" spans="1:14" ht="79.5" customHeight="1">
      <c r="A56" s="220"/>
      <c r="B56" s="184"/>
      <c r="C56" s="15"/>
      <c r="D56" s="44"/>
      <c r="E56" s="44"/>
      <c r="F56" s="44"/>
      <c r="G56" s="26" t="s">
        <v>146</v>
      </c>
      <c r="H56" s="8" t="s">
        <v>14</v>
      </c>
      <c r="I56" s="27">
        <v>1200</v>
      </c>
      <c r="J56" s="27">
        <v>700</v>
      </c>
      <c r="K56" s="41">
        <f t="shared" si="2"/>
        <v>58.333333333333336</v>
      </c>
      <c r="L56" s="26"/>
      <c r="M56" s="41"/>
      <c r="N56" s="4"/>
    </row>
    <row r="57" spans="1:14" ht="85.5" customHeight="1">
      <c r="A57" s="218"/>
      <c r="B57" s="176"/>
      <c r="C57" s="194"/>
      <c r="D57" s="195"/>
      <c r="E57" s="195"/>
      <c r="F57" s="196"/>
      <c r="G57" s="26" t="s">
        <v>147</v>
      </c>
      <c r="H57" s="36" t="s">
        <v>14</v>
      </c>
      <c r="I57" s="27">
        <v>600</v>
      </c>
      <c r="J57" s="27">
        <v>800</v>
      </c>
      <c r="K57" s="41">
        <f t="shared" si="2"/>
        <v>133.33333333333331</v>
      </c>
      <c r="L57" s="26"/>
      <c r="M57" s="41"/>
      <c r="N57" s="4"/>
    </row>
    <row r="58" spans="1:14" ht="60.75" customHeight="1">
      <c r="A58" s="220"/>
      <c r="B58" s="178"/>
      <c r="C58" s="200"/>
      <c r="D58" s="201"/>
      <c r="E58" s="201"/>
      <c r="F58" s="202"/>
      <c r="G58" s="26" t="s">
        <v>66</v>
      </c>
      <c r="H58" s="8" t="s">
        <v>14</v>
      </c>
      <c r="I58" s="27">
        <v>450</v>
      </c>
      <c r="J58" s="27">
        <v>0</v>
      </c>
      <c r="K58" s="41">
        <f t="shared" si="2"/>
        <v>0</v>
      </c>
      <c r="L58" s="26"/>
      <c r="M58" s="41"/>
      <c r="N58" s="4"/>
    </row>
    <row r="59" spans="1:14" ht="27" customHeight="1">
      <c r="A59" s="173" t="s">
        <v>32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5"/>
      <c r="N59" s="4"/>
    </row>
    <row r="60" spans="1:14" ht="39" customHeight="1">
      <c r="A60" s="218">
        <v>3</v>
      </c>
      <c r="B60" s="182" t="s">
        <v>179</v>
      </c>
      <c r="C60" s="10" t="s">
        <v>43</v>
      </c>
      <c r="D60" s="81">
        <f>D61+D62</f>
        <v>105.887</v>
      </c>
      <c r="E60" s="81">
        <f>E61+E62</f>
        <v>105.887</v>
      </c>
      <c r="F60" s="13">
        <f>E60/D60*100</f>
        <v>100</v>
      </c>
      <c r="G60" s="6"/>
      <c r="H60" s="8"/>
      <c r="I60" s="24"/>
      <c r="J60" s="24"/>
      <c r="K60" s="16">
        <f>AVERAGE(K61:K62)</f>
        <v>100</v>
      </c>
      <c r="L60" s="45">
        <f>K60/F60</f>
        <v>1</v>
      </c>
      <c r="M60" s="14" t="s">
        <v>22</v>
      </c>
      <c r="N60" s="4"/>
    </row>
    <row r="61" spans="1:14" ht="39.75" customHeight="1">
      <c r="A61" s="219"/>
      <c r="B61" s="272"/>
      <c r="C61" s="15" t="s">
        <v>42</v>
      </c>
      <c r="D61" s="21">
        <v>105.887</v>
      </c>
      <c r="E61" s="21">
        <v>105.887</v>
      </c>
      <c r="F61" s="10"/>
      <c r="G61" s="6" t="s">
        <v>180</v>
      </c>
      <c r="H61" s="8" t="s">
        <v>14</v>
      </c>
      <c r="I61" s="24">
        <v>27</v>
      </c>
      <c r="J61" s="24">
        <v>27</v>
      </c>
      <c r="K61" s="20">
        <f t="shared" si="2"/>
        <v>100</v>
      </c>
      <c r="L61" s="24"/>
      <c r="M61" s="20"/>
      <c r="N61" s="4"/>
    </row>
    <row r="62" spans="1:14" ht="41.25" customHeight="1">
      <c r="A62" s="219"/>
      <c r="B62" s="272"/>
      <c r="C62" s="10"/>
      <c r="D62" s="10"/>
      <c r="E62" s="10"/>
      <c r="F62" s="10"/>
      <c r="G62" s="6" t="s">
        <v>9</v>
      </c>
      <c r="H62" s="8" t="s">
        <v>14</v>
      </c>
      <c r="I62" s="24">
        <v>2</v>
      </c>
      <c r="J62" s="24">
        <v>2</v>
      </c>
      <c r="K62" s="20">
        <f t="shared" si="2"/>
        <v>100</v>
      </c>
      <c r="L62" s="24"/>
      <c r="M62" s="20"/>
      <c r="N62" s="4"/>
    </row>
    <row r="63" spans="1:14" ht="27" customHeight="1">
      <c r="A63" s="173" t="s">
        <v>33</v>
      </c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5"/>
      <c r="N63" s="4"/>
    </row>
    <row r="64" spans="1:14" ht="40.5" customHeight="1">
      <c r="A64" s="218">
        <v>4</v>
      </c>
      <c r="B64" s="182" t="s">
        <v>177</v>
      </c>
      <c r="C64" s="10" t="s">
        <v>43</v>
      </c>
      <c r="D64" s="81">
        <f>D65+D66</f>
        <v>1205.071</v>
      </c>
      <c r="E64" s="81">
        <f>E65+E66</f>
        <v>700</v>
      </c>
      <c r="F64" s="13">
        <f>E64/D64*100</f>
        <v>58.08786370263661</v>
      </c>
      <c r="G64" s="6"/>
      <c r="H64" s="8"/>
      <c r="I64" s="24"/>
      <c r="J64" s="24"/>
      <c r="K64" s="16">
        <f>AVERAGE(K65:K67)</f>
        <v>71.69972884258597</v>
      </c>
      <c r="L64" s="16">
        <f>K64/F64</f>
        <v>1.2343323419437702</v>
      </c>
      <c r="M64" s="14" t="s">
        <v>22</v>
      </c>
      <c r="N64" s="4"/>
    </row>
    <row r="65" spans="1:14" ht="42.75" customHeight="1">
      <c r="A65" s="219"/>
      <c r="B65" s="183"/>
      <c r="C65" s="15" t="s">
        <v>42</v>
      </c>
      <c r="D65" s="21">
        <v>725.311</v>
      </c>
      <c r="E65" s="21">
        <v>700</v>
      </c>
      <c r="F65" s="10"/>
      <c r="G65" s="34" t="s">
        <v>4</v>
      </c>
      <c r="H65" s="8" t="s">
        <v>34</v>
      </c>
      <c r="I65" s="24">
        <v>98</v>
      </c>
      <c r="J65" s="24">
        <v>108</v>
      </c>
      <c r="K65" s="20">
        <f>J65/I65*100</f>
        <v>110.20408163265304</v>
      </c>
      <c r="L65" s="24"/>
      <c r="M65" s="20"/>
      <c r="N65" s="4"/>
    </row>
    <row r="66" spans="1:14" ht="39" customHeight="1">
      <c r="A66" s="219"/>
      <c r="B66" s="183"/>
      <c r="C66" s="59" t="s">
        <v>41</v>
      </c>
      <c r="D66" s="36">
        <v>479.76</v>
      </c>
      <c r="E66" s="44"/>
      <c r="F66" s="44"/>
      <c r="G66" s="26" t="s">
        <v>11</v>
      </c>
      <c r="H66" s="26" t="s">
        <v>30</v>
      </c>
      <c r="I66" s="27">
        <v>1144</v>
      </c>
      <c r="J66" s="27">
        <v>1200</v>
      </c>
      <c r="K66" s="41">
        <f>J66/I66*100</f>
        <v>104.8951048951049</v>
      </c>
      <c r="L66" s="27"/>
      <c r="M66" s="41"/>
      <c r="N66" s="4"/>
    </row>
    <row r="67" spans="1:14" ht="55.5" customHeight="1">
      <c r="A67" s="220"/>
      <c r="B67" s="184"/>
      <c r="C67" s="15"/>
      <c r="D67" s="8"/>
      <c r="E67" s="10"/>
      <c r="F67" s="10"/>
      <c r="G67" s="15" t="s">
        <v>226</v>
      </c>
      <c r="H67" s="8" t="s">
        <v>15</v>
      </c>
      <c r="I67" s="24">
        <v>1</v>
      </c>
      <c r="J67" s="24">
        <v>0</v>
      </c>
      <c r="K67" s="20">
        <v>0</v>
      </c>
      <c r="L67" s="24"/>
      <c r="M67" s="20"/>
      <c r="N67" s="4"/>
    </row>
    <row r="68" spans="1:14" ht="25.5" customHeight="1">
      <c r="A68" s="173" t="s">
        <v>35</v>
      </c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5"/>
      <c r="N68" s="4"/>
    </row>
    <row r="69" spans="1:14" ht="39.75" customHeight="1">
      <c r="A69" s="218">
        <v>5</v>
      </c>
      <c r="B69" s="182" t="s">
        <v>123</v>
      </c>
      <c r="C69" s="10" t="s">
        <v>43</v>
      </c>
      <c r="D69" s="81">
        <f>D70</f>
        <v>60</v>
      </c>
      <c r="E69" s="81">
        <f>E70</f>
        <v>60</v>
      </c>
      <c r="F69" s="13">
        <f>E69/D69*100</f>
        <v>100</v>
      </c>
      <c r="G69" s="6"/>
      <c r="H69" s="8"/>
      <c r="I69" s="24"/>
      <c r="J69" s="24"/>
      <c r="K69" s="16">
        <f>AVERAGE(K70:K70)</f>
        <v>100</v>
      </c>
      <c r="L69" s="16">
        <f>K69/F69</f>
        <v>1</v>
      </c>
      <c r="M69" s="14" t="s">
        <v>22</v>
      </c>
      <c r="N69" s="4"/>
    </row>
    <row r="70" spans="1:14" ht="56.25" customHeight="1">
      <c r="A70" s="220"/>
      <c r="B70" s="184"/>
      <c r="C70" s="15" t="s">
        <v>42</v>
      </c>
      <c r="D70" s="21">
        <v>60</v>
      </c>
      <c r="E70" s="21">
        <v>60</v>
      </c>
      <c r="F70" s="10"/>
      <c r="G70" s="96" t="s">
        <v>124</v>
      </c>
      <c r="H70" s="8" t="s">
        <v>15</v>
      </c>
      <c r="I70" s="8">
        <v>2</v>
      </c>
      <c r="J70" s="24">
        <v>2</v>
      </c>
      <c r="K70" s="20">
        <f>J70/I70*100</f>
        <v>100</v>
      </c>
      <c r="L70" s="24"/>
      <c r="M70" s="20"/>
      <c r="N70" s="4"/>
    </row>
    <row r="71" spans="1:14" ht="40.5" customHeight="1">
      <c r="A71" s="218">
        <v>6</v>
      </c>
      <c r="B71" s="182" t="s">
        <v>178</v>
      </c>
      <c r="C71" s="10" t="s">
        <v>43</v>
      </c>
      <c r="D71" s="81">
        <f>D72</f>
        <v>465</v>
      </c>
      <c r="E71" s="81">
        <f>E72</f>
        <v>464.451</v>
      </c>
      <c r="F71" s="13">
        <f>E71/D71*100</f>
        <v>99.88193548387098</v>
      </c>
      <c r="G71" s="6"/>
      <c r="H71" s="6"/>
      <c r="I71" s="24"/>
      <c r="J71" s="24"/>
      <c r="K71" s="16">
        <f>AVERAGE(K72:K73)</f>
        <v>80</v>
      </c>
      <c r="L71" s="16">
        <f>K71/F71</f>
        <v>0.8009456325855687</v>
      </c>
      <c r="M71" s="14" t="s">
        <v>225</v>
      </c>
      <c r="N71" s="4"/>
    </row>
    <row r="72" spans="1:14" ht="64.5" customHeight="1">
      <c r="A72" s="219"/>
      <c r="B72" s="183"/>
      <c r="C72" s="18" t="s">
        <v>42</v>
      </c>
      <c r="D72" s="17">
        <v>465</v>
      </c>
      <c r="E72" s="17">
        <v>464.451</v>
      </c>
      <c r="F72" s="74"/>
      <c r="G72" s="152" t="s">
        <v>227</v>
      </c>
      <c r="H72" s="113" t="s">
        <v>15</v>
      </c>
      <c r="I72" s="115">
        <v>1</v>
      </c>
      <c r="J72" s="115">
        <v>1</v>
      </c>
      <c r="K72" s="33">
        <f>J72/I72*100</f>
        <v>100</v>
      </c>
      <c r="L72" s="153"/>
      <c r="M72" s="154"/>
      <c r="N72" s="4"/>
    </row>
    <row r="73" spans="1:14" ht="56.25" customHeight="1">
      <c r="A73" s="220"/>
      <c r="B73" s="184"/>
      <c r="C73" s="15"/>
      <c r="D73" s="21"/>
      <c r="E73" s="21"/>
      <c r="F73" s="13"/>
      <c r="G73" s="96" t="s">
        <v>228</v>
      </c>
      <c r="H73" s="113" t="s">
        <v>15</v>
      </c>
      <c r="I73" s="24">
        <v>5</v>
      </c>
      <c r="J73" s="24">
        <v>3</v>
      </c>
      <c r="K73" s="33">
        <f>J73/I73*100</f>
        <v>60</v>
      </c>
      <c r="L73" s="16"/>
      <c r="M73" s="14"/>
      <c r="N73" s="4"/>
    </row>
    <row r="74" spans="1:14" ht="19.5" customHeight="1">
      <c r="A74" s="173" t="s">
        <v>36</v>
      </c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5"/>
      <c r="N74" s="4"/>
    </row>
    <row r="75" spans="1:14" ht="43.5" customHeight="1">
      <c r="A75" s="218">
        <v>7</v>
      </c>
      <c r="B75" s="182" t="s">
        <v>77</v>
      </c>
      <c r="C75" s="10" t="s">
        <v>43</v>
      </c>
      <c r="D75" s="81">
        <f>D76</f>
        <v>9.99</v>
      </c>
      <c r="E75" s="81">
        <f>E76</f>
        <v>9.99</v>
      </c>
      <c r="F75" s="13">
        <f>E75/D75*100</f>
        <v>100</v>
      </c>
      <c r="G75" s="6"/>
      <c r="H75" s="8"/>
      <c r="I75" s="24"/>
      <c r="J75" s="24"/>
      <c r="K75" s="16">
        <f>AVERAGE(K76:K76)</f>
        <v>100</v>
      </c>
      <c r="L75" s="16">
        <f>K75/F75</f>
        <v>1</v>
      </c>
      <c r="M75" s="14" t="s">
        <v>22</v>
      </c>
      <c r="N75" s="4"/>
    </row>
    <row r="76" spans="1:14" ht="54" customHeight="1">
      <c r="A76" s="220"/>
      <c r="B76" s="184"/>
      <c r="C76" s="59" t="s">
        <v>42</v>
      </c>
      <c r="D76" s="103">
        <v>9.99</v>
      </c>
      <c r="E76" s="103">
        <v>9.99</v>
      </c>
      <c r="F76" s="44"/>
      <c r="G76" s="26" t="s">
        <v>78</v>
      </c>
      <c r="H76" s="36" t="s">
        <v>21</v>
      </c>
      <c r="I76" s="27">
        <v>1500</v>
      </c>
      <c r="J76" s="27">
        <v>1500</v>
      </c>
      <c r="K76" s="41">
        <f>J76/I76*100</f>
        <v>100</v>
      </c>
      <c r="L76" s="27"/>
      <c r="M76" s="41"/>
      <c r="N76" s="4"/>
    </row>
    <row r="77" spans="1:14" ht="38.25">
      <c r="A77" s="218">
        <v>8</v>
      </c>
      <c r="B77" s="182" t="s">
        <v>90</v>
      </c>
      <c r="C77" s="10" t="s">
        <v>43</v>
      </c>
      <c r="D77" s="81">
        <f>D78</f>
        <v>20</v>
      </c>
      <c r="E77" s="81">
        <f>E78</f>
        <v>20</v>
      </c>
      <c r="F77" s="13">
        <f>E77/D77*100</f>
        <v>100</v>
      </c>
      <c r="G77" s="6"/>
      <c r="H77" s="6"/>
      <c r="I77" s="24"/>
      <c r="J77" s="24"/>
      <c r="K77" s="16">
        <f>AVERAGE(K78:K78)</f>
        <v>100</v>
      </c>
      <c r="L77" s="45">
        <f>K77/F77</f>
        <v>1</v>
      </c>
      <c r="M77" s="14" t="s">
        <v>22</v>
      </c>
      <c r="N77" s="4"/>
    </row>
    <row r="78" spans="1:14" ht="54" customHeight="1">
      <c r="A78" s="219"/>
      <c r="B78" s="184"/>
      <c r="C78" s="15" t="s">
        <v>42</v>
      </c>
      <c r="D78" s="21">
        <v>20</v>
      </c>
      <c r="E78" s="21">
        <v>20</v>
      </c>
      <c r="F78" s="10"/>
      <c r="G78" s="6" t="s">
        <v>89</v>
      </c>
      <c r="H78" s="36" t="s">
        <v>21</v>
      </c>
      <c r="I78" s="24">
        <v>225</v>
      </c>
      <c r="J78" s="24">
        <v>225</v>
      </c>
      <c r="K78" s="20">
        <f>J78/I78*100</f>
        <v>100</v>
      </c>
      <c r="L78" s="24"/>
      <c r="M78" s="20"/>
      <c r="N78" s="4"/>
    </row>
    <row r="79" spans="1:14" ht="21.75" customHeight="1">
      <c r="A79" s="173" t="s">
        <v>65</v>
      </c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5"/>
      <c r="N79" s="4"/>
    </row>
    <row r="80" spans="1:14" ht="41.25" customHeight="1">
      <c r="A80" s="218">
        <v>9</v>
      </c>
      <c r="B80" s="182" t="s">
        <v>118</v>
      </c>
      <c r="C80" s="10" t="s">
        <v>43</v>
      </c>
      <c r="D80" s="81">
        <f>D81+D84</f>
        <v>52.485</v>
      </c>
      <c r="E80" s="81">
        <f>E81+E84</f>
        <v>52.485</v>
      </c>
      <c r="F80" s="13">
        <f>E80/D80*100</f>
        <v>100</v>
      </c>
      <c r="G80" s="112"/>
      <c r="H80" s="12"/>
      <c r="I80" s="12"/>
      <c r="J80" s="12"/>
      <c r="K80" s="16">
        <f>AVERAGE(K81:K84)</f>
        <v>62.21926083866383</v>
      </c>
      <c r="L80" s="16">
        <f>K80/F80</f>
        <v>0.6221926083866383</v>
      </c>
      <c r="M80" s="14" t="s">
        <v>176</v>
      </c>
      <c r="N80" s="4"/>
    </row>
    <row r="81" spans="1:14" ht="53.25" customHeight="1">
      <c r="A81" s="219"/>
      <c r="B81" s="183"/>
      <c r="C81" s="15" t="s">
        <v>42</v>
      </c>
      <c r="D81" s="21">
        <v>52.485</v>
      </c>
      <c r="E81" s="21">
        <v>52.485</v>
      </c>
      <c r="F81" s="111"/>
      <c r="G81" s="15" t="s">
        <v>119</v>
      </c>
      <c r="H81" s="42" t="s">
        <v>13</v>
      </c>
      <c r="I81" s="24" t="s">
        <v>174</v>
      </c>
      <c r="J81" s="24">
        <v>0.469</v>
      </c>
      <c r="K81" s="20">
        <v>5.543710021321962</v>
      </c>
      <c r="L81" s="24"/>
      <c r="M81" s="20"/>
      <c r="N81" s="4"/>
    </row>
    <row r="82" spans="1:14" ht="53.25" customHeight="1">
      <c r="A82" s="219"/>
      <c r="B82" s="183"/>
      <c r="C82" s="194"/>
      <c r="D82" s="195"/>
      <c r="E82" s="195"/>
      <c r="F82" s="196"/>
      <c r="G82" s="6" t="s">
        <v>120</v>
      </c>
      <c r="H82" s="42" t="s">
        <v>13</v>
      </c>
      <c r="I82" s="24" t="s">
        <v>175</v>
      </c>
      <c r="J82" s="24">
        <v>0.04</v>
      </c>
      <c r="K82" s="20">
        <v>50</v>
      </c>
      <c r="L82" s="24"/>
      <c r="M82" s="20"/>
      <c r="N82" s="4"/>
    </row>
    <row r="83" spans="1:14" ht="81.75" customHeight="1">
      <c r="A83" s="220"/>
      <c r="B83" s="184"/>
      <c r="C83" s="200"/>
      <c r="D83" s="201"/>
      <c r="E83" s="201"/>
      <c r="F83" s="202"/>
      <c r="G83" s="6" t="s">
        <v>121</v>
      </c>
      <c r="H83" s="42" t="s">
        <v>13</v>
      </c>
      <c r="I83" s="24">
        <v>1</v>
      </c>
      <c r="J83" s="24">
        <v>1</v>
      </c>
      <c r="K83" s="41">
        <f>J83/I83*100</f>
        <v>100</v>
      </c>
      <c r="L83" s="24"/>
      <c r="M83" s="20"/>
      <c r="N83" s="4"/>
    </row>
    <row r="84" spans="1:14" ht="53.25" customHeight="1">
      <c r="A84" s="87"/>
      <c r="B84" s="85"/>
      <c r="C84" s="59"/>
      <c r="D84" s="103"/>
      <c r="E84" s="103"/>
      <c r="F84" s="44"/>
      <c r="G84" s="166" t="s">
        <v>122</v>
      </c>
      <c r="H84" s="36" t="s">
        <v>14</v>
      </c>
      <c r="I84" s="27">
        <v>30</v>
      </c>
      <c r="J84" s="27">
        <v>28</v>
      </c>
      <c r="K84" s="41">
        <f>J84/I84*100</f>
        <v>93.33333333333333</v>
      </c>
      <c r="L84" s="27"/>
      <c r="M84" s="41"/>
      <c r="N84" s="4"/>
    </row>
    <row r="85" spans="1:14" ht="18" customHeight="1">
      <c r="A85" s="173" t="s">
        <v>26</v>
      </c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5"/>
      <c r="N85" s="4"/>
    </row>
    <row r="86" spans="1:14" ht="42" customHeight="1">
      <c r="A86" s="218">
        <v>10</v>
      </c>
      <c r="B86" s="265" t="s">
        <v>170</v>
      </c>
      <c r="C86" s="10" t="s">
        <v>43</v>
      </c>
      <c r="D86" s="82">
        <f>D87+D88+D89</f>
        <v>16871.182</v>
      </c>
      <c r="E86" s="82">
        <f>E87+E88+E89</f>
        <v>16869.308</v>
      </c>
      <c r="F86" s="19">
        <f>E86/D86*100</f>
        <v>99.9888923016775</v>
      </c>
      <c r="G86" s="49"/>
      <c r="H86" s="50"/>
      <c r="I86" s="50"/>
      <c r="J86" s="50"/>
      <c r="K86" s="35">
        <f>(K90+K94)/2</f>
        <v>100</v>
      </c>
      <c r="L86" s="45">
        <f>K86/F86</f>
        <v>1.0001110893226919</v>
      </c>
      <c r="M86" s="14" t="s">
        <v>22</v>
      </c>
      <c r="N86" s="2"/>
    </row>
    <row r="87" spans="1:14" ht="32.25" customHeight="1">
      <c r="A87" s="219"/>
      <c r="B87" s="265"/>
      <c r="C87" s="15" t="s">
        <v>42</v>
      </c>
      <c r="D87" s="51">
        <f>D91+D95</f>
        <v>5455.992</v>
      </c>
      <c r="E87" s="51">
        <f>E91+E95</f>
        <v>5454.9220000000005</v>
      </c>
      <c r="F87" s="52"/>
      <c r="G87" s="53"/>
      <c r="H87" s="54"/>
      <c r="I87" s="54"/>
      <c r="J87" s="54"/>
      <c r="K87" s="55"/>
      <c r="L87" s="29"/>
      <c r="M87" s="16"/>
      <c r="N87" s="2"/>
    </row>
    <row r="88" spans="1:14" ht="60" customHeight="1">
      <c r="A88" s="219"/>
      <c r="B88" s="265"/>
      <c r="C88" s="15" t="s">
        <v>40</v>
      </c>
      <c r="D88" s="51">
        <f>D92</f>
        <v>2610.758</v>
      </c>
      <c r="E88" s="51">
        <f>E92</f>
        <v>2609.954</v>
      </c>
      <c r="F88" s="52"/>
      <c r="G88" s="53"/>
      <c r="H88" s="54"/>
      <c r="I88" s="54"/>
      <c r="J88" s="54"/>
      <c r="K88" s="55"/>
      <c r="L88" s="29"/>
      <c r="M88" s="16"/>
      <c r="N88" s="2"/>
    </row>
    <row r="89" spans="1:14" ht="47.25" customHeight="1">
      <c r="A89" s="220"/>
      <c r="B89" s="266"/>
      <c r="C89" s="15" t="s">
        <v>41</v>
      </c>
      <c r="D89" s="51">
        <f>D93</f>
        <v>8804.432</v>
      </c>
      <c r="E89" s="51">
        <f>E93</f>
        <v>8804.432</v>
      </c>
      <c r="F89" s="52"/>
      <c r="G89" s="53"/>
      <c r="H89" s="54"/>
      <c r="I89" s="54"/>
      <c r="J89" s="54"/>
      <c r="K89" s="55"/>
      <c r="L89" s="29"/>
      <c r="M89" s="16"/>
      <c r="N89" s="2"/>
    </row>
    <row r="90" spans="1:14" ht="29.25" customHeight="1">
      <c r="A90" s="224" t="s">
        <v>232</v>
      </c>
      <c r="B90" s="221" t="s">
        <v>27</v>
      </c>
      <c r="C90" s="43" t="s">
        <v>55</v>
      </c>
      <c r="D90" s="80">
        <f>D91+D92+D93</f>
        <v>16408.382</v>
      </c>
      <c r="E90" s="81">
        <f>E91+E92+E93</f>
        <v>16406.508</v>
      </c>
      <c r="F90" s="13">
        <f>E90/D90*100</f>
        <v>99.98857900797287</v>
      </c>
      <c r="G90" s="56"/>
      <c r="H90" s="57"/>
      <c r="I90" s="57"/>
      <c r="J90" s="57"/>
      <c r="K90" s="16">
        <f>AVERAGE(K91:K93)</f>
        <v>100</v>
      </c>
      <c r="L90" s="16">
        <f>K90/F90</f>
        <v>1.000114222965667</v>
      </c>
      <c r="M90" s="14" t="s">
        <v>22</v>
      </c>
      <c r="N90" s="2"/>
    </row>
    <row r="91" spans="1:14" ht="72.75" customHeight="1">
      <c r="A91" s="225"/>
      <c r="B91" s="222"/>
      <c r="C91" s="15" t="s">
        <v>42</v>
      </c>
      <c r="D91" s="21">
        <v>4993.192</v>
      </c>
      <c r="E91" s="36">
        <v>4992.122</v>
      </c>
      <c r="F91" s="12"/>
      <c r="G91" s="56" t="s">
        <v>169</v>
      </c>
      <c r="H91" s="57" t="s">
        <v>16</v>
      </c>
      <c r="I91" s="32">
        <v>12</v>
      </c>
      <c r="J91" s="58" t="s">
        <v>84</v>
      </c>
      <c r="K91" s="20">
        <f>J91/I91*100</f>
        <v>100</v>
      </c>
      <c r="L91" s="58"/>
      <c r="M91" s="20"/>
      <c r="N91" s="2"/>
    </row>
    <row r="92" spans="1:14" ht="54.75" customHeight="1">
      <c r="A92" s="225"/>
      <c r="B92" s="222"/>
      <c r="C92" s="59" t="s">
        <v>40</v>
      </c>
      <c r="D92" s="36">
        <v>2610.758</v>
      </c>
      <c r="E92" s="36">
        <v>2609.954</v>
      </c>
      <c r="F92" s="11"/>
      <c r="G92" s="97" t="s">
        <v>25</v>
      </c>
      <c r="H92" s="60" t="s">
        <v>16</v>
      </c>
      <c r="I92" s="61">
        <v>12</v>
      </c>
      <c r="J92" s="62" t="s">
        <v>84</v>
      </c>
      <c r="K92" s="41">
        <f>J92/I92*100</f>
        <v>100</v>
      </c>
      <c r="L92" s="62"/>
      <c r="M92" s="41"/>
      <c r="N92" s="2"/>
    </row>
    <row r="93" spans="1:14" ht="43.5" customHeight="1">
      <c r="A93" s="226"/>
      <c r="B93" s="223"/>
      <c r="C93" s="15" t="s">
        <v>41</v>
      </c>
      <c r="D93" s="8">
        <v>8804.432</v>
      </c>
      <c r="E93" s="8">
        <v>8804.432</v>
      </c>
      <c r="F93" s="12"/>
      <c r="G93" s="56"/>
      <c r="H93" s="60"/>
      <c r="I93" s="63"/>
      <c r="J93" s="63"/>
      <c r="K93" s="41"/>
      <c r="L93" s="58"/>
      <c r="M93" s="20"/>
      <c r="N93" s="2"/>
    </row>
    <row r="94" spans="1:14" ht="32.25" customHeight="1">
      <c r="A94" s="224" t="s">
        <v>233</v>
      </c>
      <c r="B94" s="221" t="s">
        <v>81</v>
      </c>
      <c r="C94" s="43" t="s">
        <v>55</v>
      </c>
      <c r="D94" s="80">
        <f>D95</f>
        <v>462.8</v>
      </c>
      <c r="E94" s="81">
        <f>E95</f>
        <v>462.8</v>
      </c>
      <c r="F94" s="13">
        <f>E94/D94*100</f>
        <v>100</v>
      </c>
      <c r="G94" s="56"/>
      <c r="H94" s="57"/>
      <c r="I94" s="16"/>
      <c r="J94" s="16"/>
      <c r="K94" s="16">
        <f>AVERAGE(K95:K96)</f>
        <v>100</v>
      </c>
      <c r="L94" s="16">
        <f>K94/F94</f>
        <v>1</v>
      </c>
      <c r="M94" s="14" t="s">
        <v>22</v>
      </c>
      <c r="N94" s="2"/>
    </row>
    <row r="95" spans="1:14" ht="80.25" customHeight="1">
      <c r="A95" s="225"/>
      <c r="B95" s="222"/>
      <c r="C95" s="15" t="s">
        <v>42</v>
      </c>
      <c r="D95" s="21">
        <v>462.8</v>
      </c>
      <c r="E95" s="21">
        <v>462.8</v>
      </c>
      <c r="F95" s="12"/>
      <c r="G95" s="56" t="s">
        <v>57</v>
      </c>
      <c r="H95" s="60" t="s">
        <v>16</v>
      </c>
      <c r="I95" s="63" t="s">
        <v>82</v>
      </c>
      <c r="J95" s="63" t="s">
        <v>82</v>
      </c>
      <c r="K95" s="41">
        <f>J95/I95*100</f>
        <v>100</v>
      </c>
      <c r="L95" s="58"/>
      <c r="M95" s="20"/>
      <c r="N95" s="2"/>
    </row>
    <row r="96" spans="1:14" ht="71.25" customHeight="1">
      <c r="A96" s="226"/>
      <c r="B96" s="223"/>
      <c r="C96" s="15"/>
      <c r="D96" s="21"/>
      <c r="E96" s="103"/>
      <c r="F96" s="12"/>
      <c r="G96" s="119" t="s">
        <v>166</v>
      </c>
      <c r="H96" s="56" t="s">
        <v>167</v>
      </c>
      <c r="I96" s="120" t="s">
        <v>168</v>
      </c>
      <c r="J96" s="120" t="s">
        <v>168</v>
      </c>
      <c r="K96" s="41">
        <f>J96/I96*100</f>
        <v>100</v>
      </c>
      <c r="L96" s="58"/>
      <c r="M96" s="20"/>
      <c r="N96" s="2"/>
    </row>
    <row r="97" spans="1:14" ht="42.75" customHeight="1">
      <c r="A97" s="179" t="s">
        <v>234</v>
      </c>
      <c r="B97" s="182" t="s">
        <v>5</v>
      </c>
      <c r="C97" s="10" t="s">
        <v>43</v>
      </c>
      <c r="D97" s="81">
        <f>D98</f>
        <v>282</v>
      </c>
      <c r="E97" s="81">
        <f>E98</f>
        <v>282</v>
      </c>
      <c r="F97" s="13">
        <f>E97/D97*100</f>
        <v>100</v>
      </c>
      <c r="G97" s="26"/>
      <c r="H97" s="26"/>
      <c r="I97" s="26"/>
      <c r="J97" s="26"/>
      <c r="K97" s="16">
        <f>AVERAGE(K98:K103)</f>
        <v>100</v>
      </c>
      <c r="L97" s="16">
        <f>K97/F97</f>
        <v>1</v>
      </c>
      <c r="M97" s="14" t="s">
        <v>22</v>
      </c>
      <c r="N97" s="2"/>
    </row>
    <row r="98" spans="1:14" ht="30" customHeight="1">
      <c r="A98" s="180"/>
      <c r="B98" s="183"/>
      <c r="C98" s="15" t="s">
        <v>42</v>
      </c>
      <c r="D98" s="21">
        <v>282</v>
      </c>
      <c r="E98" s="21">
        <v>282</v>
      </c>
      <c r="F98" s="10"/>
      <c r="G98" s="6" t="s">
        <v>99</v>
      </c>
      <c r="H98" s="8" t="s">
        <v>18</v>
      </c>
      <c r="I98" s="28">
        <v>20</v>
      </c>
      <c r="J98" s="28">
        <v>20</v>
      </c>
      <c r="K98" s="20">
        <f aca="true" t="shared" si="3" ref="K98:K103">J98/I98*100</f>
        <v>100</v>
      </c>
      <c r="L98" s="24"/>
      <c r="M98" s="20"/>
      <c r="N98" s="2"/>
    </row>
    <row r="99" spans="1:14" ht="30" customHeight="1">
      <c r="A99" s="180"/>
      <c r="B99" s="183"/>
      <c r="C99" s="185"/>
      <c r="D99" s="186"/>
      <c r="E99" s="186"/>
      <c r="F99" s="187"/>
      <c r="G99" s="6" t="s">
        <v>100</v>
      </c>
      <c r="H99" s="8" t="s">
        <v>18</v>
      </c>
      <c r="I99" s="28">
        <v>25</v>
      </c>
      <c r="J99" s="28">
        <v>25</v>
      </c>
      <c r="K99" s="20">
        <f t="shared" si="3"/>
        <v>100</v>
      </c>
      <c r="L99" s="24"/>
      <c r="M99" s="20"/>
      <c r="N99" s="2"/>
    </row>
    <row r="100" spans="1:14" ht="20.25" customHeight="1">
      <c r="A100" s="180"/>
      <c r="B100" s="183"/>
      <c r="C100" s="188"/>
      <c r="D100" s="189"/>
      <c r="E100" s="189"/>
      <c r="F100" s="190"/>
      <c r="G100" s="6" t="s">
        <v>159</v>
      </c>
      <c r="H100" s="8" t="s">
        <v>15</v>
      </c>
      <c r="I100" s="28">
        <v>1</v>
      </c>
      <c r="J100" s="28">
        <v>1</v>
      </c>
      <c r="K100" s="20">
        <f t="shared" si="3"/>
        <v>100</v>
      </c>
      <c r="L100" s="24"/>
      <c r="M100" s="20"/>
      <c r="N100" s="2"/>
    </row>
    <row r="101" spans="1:14" ht="27.75" customHeight="1">
      <c r="A101" s="180"/>
      <c r="B101" s="183"/>
      <c r="C101" s="188"/>
      <c r="D101" s="189"/>
      <c r="E101" s="189"/>
      <c r="F101" s="190"/>
      <c r="G101" s="6" t="s">
        <v>101</v>
      </c>
      <c r="H101" s="8" t="s">
        <v>15</v>
      </c>
      <c r="I101" s="28">
        <v>1</v>
      </c>
      <c r="J101" s="28">
        <v>1</v>
      </c>
      <c r="K101" s="20">
        <f t="shared" si="3"/>
        <v>100</v>
      </c>
      <c r="L101" s="24"/>
      <c r="M101" s="20"/>
      <c r="N101" s="2"/>
    </row>
    <row r="102" spans="1:14" ht="27.75" customHeight="1">
      <c r="A102" s="180"/>
      <c r="B102" s="183"/>
      <c r="C102" s="188"/>
      <c r="D102" s="189"/>
      <c r="E102" s="189"/>
      <c r="F102" s="190"/>
      <c r="G102" s="6" t="s">
        <v>102</v>
      </c>
      <c r="H102" s="8" t="s">
        <v>15</v>
      </c>
      <c r="I102" s="28">
        <v>1</v>
      </c>
      <c r="J102" s="28">
        <v>1</v>
      </c>
      <c r="K102" s="20">
        <f t="shared" si="3"/>
        <v>100</v>
      </c>
      <c r="L102" s="24"/>
      <c r="M102" s="20"/>
      <c r="N102" s="2"/>
    </row>
    <row r="103" spans="1:14" ht="18" customHeight="1">
      <c r="A103" s="180"/>
      <c r="B103" s="183"/>
      <c r="C103" s="191"/>
      <c r="D103" s="192"/>
      <c r="E103" s="192"/>
      <c r="F103" s="193"/>
      <c r="G103" s="6" t="s">
        <v>98</v>
      </c>
      <c r="H103" s="8" t="s">
        <v>15</v>
      </c>
      <c r="I103" s="28">
        <v>14</v>
      </c>
      <c r="J103" s="28">
        <v>14</v>
      </c>
      <c r="K103" s="20">
        <f t="shared" si="3"/>
        <v>100</v>
      </c>
      <c r="L103" s="24"/>
      <c r="M103" s="20"/>
      <c r="N103" s="2"/>
    </row>
    <row r="104" spans="1:14" ht="39" customHeight="1">
      <c r="A104" s="179" t="s">
        <v>84</v>
      </c>
      <c r="B104" s="182" t="s">
        <v>160</v>
      </c>
      <c r="C104" s="10" t="s">
        <v>43</v>
      </c>
      <c r="D104" s="81">
        <f>D105</f>
        <v>550</v>
      </c>
      <c r="E104" s="81">
        <f>E105</f>
        <v>550</v>
      </c>
      <c r="F104" s="13">
        <f>E104/D104*100</f>
        <v>100</v>
      </c>
      <c r="G104" s="12"/>
      <c r="H104" s="12"/>
      <c r="I104" s="12"/>
      <c r="J104" s="12"/>
      <c r="K104" s="16">
        <f>AVERAGE(K105:K109)</f>
        <v>100</v>
      </c>
      <c r="L104" s="16">
        <f>K104/F104</f>
        <v>1</v>
      </c>
      <c r="M104" s="14" t="s">
        <v>22</v>
      </c>
      <c r="N104" s="2"/>
    </row>
    <row r="105" spans="1:14" ht="41.25" customHeight="1">
      <c r="A105" s="180"/>
      <c r="B105" s="183"/>
      <c r="C105" s="15" t="s">
        <v>42</v>
      </c>
      <c r="D105" s="21">
        <v>550</v>
      </c>
      <c r="E105" s="21">
        <v>550</v>
      </c>
      <c r="F105" s="10"/>
      <c r="G105" s="98" t="s">
        <v>161</v>
      </c>
      <c r="H105" s="8" t="s">
        <v>19</v>
      </c>
      <c r="I105" s="36">
        <v>56073</v>
      </c>
      <c r="J105" s="36">
        <v>56073</v>
      </c>
      <c r="K105" s="20">
        <f>J105/I105*100</f>
        <v>100</v>
      </c>
      <c r="L105" s="27"/>
      <c r="M105" s="46"/>
      <c r="N105" s="2"/>
    </row>
    <row r="106" spans="1:14" ht="32.25" customHeight="1">
      <c r="A106" s="180"/>
      <c r="B106" s="183"/>
      <c r="C106" s="10"/>
      <c r="D106" s="10"/>
      <c r="E106" s="10"/>
      <c r="F106" s="10"/>
      <c r="G106" s="34" t="s">
        <v>162</v>
      </c>
      <c r="H106" s="6" t="s">
        <v>30</v>
      </c>
      <c r="I106" s="8">
        <v>208.11</v>
      </c>
      <c r="J106" s="8">
        <v>208.11</v>
      </c>
      <c r="K106" s="20">
        <f>J106/I106*100</f>
        <v>100</v>
      </c>
      <c r="L106" s="24"/>
      <c r="M106" s="37"/>
      <c r="N106" s="2"/>
    </row>
    <row r="107" spans="1:14" ht="20.25" customHeight="1">
      <c r="A107" s="180"/>
      <c r="B107" s="183"/>
      <c r="C107" s="10"/>
      <c r="D107" s="10"/>
      <c r="E107" s="10"/>
      <c r="F107" s="10"/>
      <c r="G107" s="34" t="s">
        <v>7</v>
      </c>
      <c r="H107" s="8" t="s">
        <v>163</v>
      </c>
      <c r="I107" s="8">
        <v>33</v>
      </c>
      <c r="J107" s="8">
        <v>33</v>
      </c>
      <c r="K107" s="20">
        <f>J107/I107*100</f>
        <v>100</v>
      </c>
      <c r="L107" s="24"/>
      <c r="M107" s="37"/>
      <c r="N107" s="2"/>
    </row>
    <row r="108" spans="1:14" ht="33" customHeight="1">
      <c r="A108" s="180"/>
      <c r="B108" s="183"/>
      <c r="C108" s="95"/>
      <c r="D108" s="95"/>
      <c r="E108" s="95"/>
      <c r="F108" s="95"/>
      <c r="G108" s="98" t="s">
        <v>8</v>
      </c>
      <c r="H108" s="36" t="s">
        <v>15</v>
      </c>
      <c r="I108" s="36">
        <v>4</v>
      </c>
      <c r="J108" s="36">
        <v>4</v>
      </c>
      <c r="K108" s="41">
        <f>J108/I108*100</f>
        <v>100</v>
      </c>
      <c r="L108" s="27"/>
      <c r="M108" s="46"/>
      <c r="N108" s="2"/>
    </row>
    <row r="109" spans="1:14" ht="31.5" customHeight="1">
      <c r="A109" s="181"/>
      <c r="B109" s="184"/>
      <c r="C109" s="10"/>
      <c r="D109" s="10"/>
      <c r="E109" s="10"/>
      <c r="F109" s="10"/>
      <c r="G109" s="34" t="s">
        <v>164</v>
      </c>
      <c r="H109" s="6" t="s">
        <v>165</v>
      </c>
      <c r="I109" s="8">
        <v>17.6</v>
      </c>
      <c r="J109" s="8">
        <v>17.6</v>
      </c>
      <c r="K109" s="20">
        <f>J109/I109*100</f>
        <v>100</v>
      </c>
      <c r="L109" s="24"/>
      <c r="M109" s="37"/>
      <c r="N109" s="2"/>
    </row>
    <row r="110" spans="1:14" ht="40.5" customHeight="1">
      <c r="A110" s="179" t="s">
        <v>235</v>
      </c>
      <c r="B110" s="182" t="s">
        <v>114</v>
      </c>
      <c r="C110" s="10" t="s">
        <v>43</v>
      </c>
      <c r="D110" s="81">
        <f>D111</f>
        <v>3620</v>
      </c>
      <c r="E110" s="81">
        <f>E111</f>
        <v>3620</v>
      </c>
      <c r="F110" s="13">
        <f>E110/D110*100</f>
        <v>100</v>
      </c>
      <c r="G110" s="6"/>
      <c r="H110" s="6"/>
      <c r="I110" s="8"/>
      <c r="J110" s="16"/>
      <c r="K110" s="16">
        <f>AVERAGE(K111:K113)</f>
        <v>100</v>
      </c>
      <c r="L110" s="16">
        <f>K110/F110</f>
        <v>1</v>
      </c>
      <c r="M110" s="14" t="s">
        <v>22</v>
      </c>
      <c r="N110" s="2"/>
    </row>
    <row r="111" spans="1:14" ht="39.75" customHeight="1">
      <c r="A111" s="180"/>
      <c r="B111" s="183"/>
      <c r="C111" s="15" t="s">
        <v>42</v>
      </c>
      <c r="D111" s="21">
        <v>3620</v>
      </c>
      <c r="E111" s="21">
        <v>3620</v>
      </c>
      <c r="F111" s="10"/>
      <c r="G111" s="6" t="s">
        <v>115</v>
      </c>
      <c r="H111" s="36" t="s">
        <v>15</v>
      </c>
      <c r="I111" s="8">
        <v>4</v>
      </c>
      <c r="J111" s="36">
        <v>4</v>
      </c>
      <c r="K111" s="41">
        <f>J111/I111*100</f>
        <v>100</v>
      </c>
      <c r="L111" s="24"/>
      <c r="M111" s="37"/>
      <c r="N111" s="2"/>
    </row>
    <row r="112" spans="1:14" ht="39.75" customHeight="1">
      <c r="A112" s="180"/>
      <c r="B112" s="183"/>
      <c r="C112" s="10"/>
      <c r="D112" s="10"/>
      <c r="E112" s="10"/>
      <c r="F112" s="10"/>
      <c r="G112" s="6" t="s">
        <v>116</v>
      </c>
      <c r="H112" s="36" t="s">
        <v>15</v>
      </c>
      <c r="I112" s="8">
        <v>4</v>
      </c>
      <c r="J112" s="36">
        <v>4</v>
      </c>
      <c r="K112" s="41">
        <f>J112/I112*100</f>
        <v>100</v>
      </c>
      <c r="L112" s="24"/>
      <c r="M112" s="37"/>
      <c r="N112" s="2"/>
    </row>
    <row r="113" spans="1:14" ht="44.25" customHeight="1">
      <c r="A113" s="181"/>
      <c r="B113" s="184"/>
      <c r="C113" s="10"/>
      <c r="D113" s="10"/>
      <c r="E113" s="10"/>
      <c r="F113" s="10"/>
      <c r="G113" s="6" t="s">
        <v>117</v>
      </c>
      <c r="H113" s="113" t="s">
        <v>76</v>
      </c>
      <c r="I113" s="8">
        <v>1</v>
      </c>
      <c r="J113" s="39">
        <v>1</v>
      </c>
      <c r="K113" s="41">
        <f>J113/I113*100</f>
        <v>100</v>
      </c>
      <c r="L113" s="24"/>
      <c r="M113" s="37"/>
      <c r="N113" s="2"/>
    </row>
    <row r="114" spans="1:14" ht="50.25" customHeight="1">
      <c r="A114" s="167" t="s">
        <v>236</v>
      </c>
      <c r="B114" s="151" t="s">
        <v>109</v>
      </c>
      <c r="C114" s="10" t="s">
        <v>43</v>
      </c>
      <c r="D114" s="117">
        <f>D115+D116+D117+D118</f>
        <v>30573.43694</v>
      </c>
      <c r="E114" s="117">
        <f>E115+E116+E117+E118</f>
        <v>30572.768480000002</v>
      </c>
      <c r="F114" s="13">
        <f>E114/D114*100</f>
        <v>99.99781359223266</v>
      </c>
      <c r="G114" s="6"/>
      <c r="H114" s="8"/>
      <c r="I114" s="8"/>
      <c r="J114" s="42"/>
      <c r="K114" s="16">
        <f>AVERAGE(K115:K120)</f>
        <v>100</v>
      </c>
      <c r="L114" s="16">
        <f>K114/F114</f>
        <v>1.0000218645557217</v>
      </c>
      <c r="M114" s="14" t="s">
        <v>22</v>
      </c>
      <c r="N114" s="2"/>
    </row>
    <row r="115" spans="1:14" ht="53.25" customHeight="1">
      <c r="A115" s="179"/>
      <c r="B115" s="176"/>
      <c r="C115" s="59" t="s">
        <v>42</v>
      </c>
      <c r="D115" s="169">
        <v>306.13132</v>
      </c>
      <c r="E115" s="169">
        <v>305.63577</v>
      </c>
      <c r="F115" s="44"/>
      <c r="G115" s="26" t="s">
        <v>62</v>
      </c>
      <c r="H115" s="36" t="s">
        <v>15</v>
      </c>
      <c r="I115" s="36">
        <v>2</v>
      </c>
      <c r="J115" s="39">
        <v>2</v>
      </c>
      <c r="K115" s="41">
        <f aca="true" t="shared" si="4" ref="K115:K120">J115/I115*100</f>
        <v>100</v>
      </c>
      <c r="L115" s="27"/>
      <c r="M115" s="38"/>
      <c r="N115" s="2"/>
    </row>
    <row r="116" spans="1:14" ht="51.75" customHeight="1">
      <c r="A116" s="180"/>
      <c r="B116" s="177"/>
      <c r="C116" s="59" t="s">
        <v>40</v>
      </c>
      <c r="D116" s="169">
        <v>25877.58354</v>
      </c>
      <c r="E116" s="169">
        <v>25877.4193</v>
      </c>
      <c r="F116" s="44"/>
      <c r="G116" s="26" t="s">
        <v>63</v>
      </c>
      <c r="H116" s="36" t="s">
        <v>15</v>
      </c>
      <c r="I116" s="36">
        <v>2</v>
      </c>
      <c r="J116" s="39">
        <v>2</v>
      </c>
      <c r="K116" s="41">
        <f t="shared" si="4"/>
        <v>100</v>
      </c>
      <c r="L116" s="27"/>
      <c r="M116" s="38"/>
      <c r="N116" s="2"/>
    </row>
    <row r="117" spans="1:14" ht="39.75" customHeight="1">
      <c r="A117" s="180"/>
      <c r="B117" s="177"/>
      <c r="C117" s="15" t="s">
        <v>41</v>
      </c>
      <c r="D117" s="110">
        <v>4380.53</v>
      </c>
      <c r="E117" s="110">
        <v>4380.52133</v>
      </c>
      <c r="F117" s="10"/>
      <c r="G117" s="6" t="s">
        <v>64</v>
      </c>
      <c r="H117" s="8" t="s">
        <v>15</v>
      </c>
      <c r="I117" s="8">
        <v>3</v>
      </c>
      <c r="J117" s="39">
        <v>3</v>
      </c>
      <c r="K117" s="20">
        <f t="shared" si="4"/>
        <v>100</v>
      </c>
      <c r="L117" s="24"/>
      <c r="M117" s="30"/>
      <c r="N117" s="2"/>
    </row>
    <row r="118" spans="1:14" ht="53.25" customHeight="1">
      <c r="A118" s="180"/>
      <c r="B118" s="177"/>
      <c r="C118" s="108" t="s">
        <v>80</v>
      </c>
      <c r="D118" s="118">
        <v>9.19208</v>
      </c>
      <c r="E118" s="118">
        <v>9.19208</v>
      </c>
      <c r="F118" s="95"/>
      <c r="G118" s="114" t="s">
        <v>224</v>
      </c>
      <c r="H118" s="93" t="s">
        <v>96</v>
      </c>
      <c r="I118" s="93">
        <v>188.618</v>
      </c>
      <c r="J118" s="8">
        <v>188.618</v>
      </c>
      <c r="K118" s="20">
        <f t="shared" si="4"/>
        <v>100</v>
      </c>
      <c r="L118" s="94"/>
      <c r="M118" s="102"/>
      <c r="N118" s="2"/>
    </row>
    <row r="119" spans="1:14" ht="54.75" customHeight="1">
      <c r="A119" s="180"/>
      <c r="B119" s="177"/>
      <c r="C119" s="185"/>
      <c r="D119" s="186"/>
      <c r="E119" s="186"/>
      <c r="F119" s="187"/>
      <c r="G119" s="99" t="s">
        <v>75</v>
      </c>
      <c r="H119" s="113" t="s">
        <v>76</v>
      </c>
      <c r="I119" s="113">
        <v>1</v>
      </c>
      <c r="J119" s="101">
        <v>1</v>
      </c>
      <c r="K119" s="33">
        <f t="shared" si="4"/>
        <v>100</v>
      </c>
      <c r="L119" s="115"/>
      <c r="M119" s="150"/>
      <c r="N119" s="2"/>
    </row>
    <row r="120" spans="1:14" ht="48" customHeight="1">
      <c r="A120" s="181"/>
      <c r="B120" s="178"/>
      <c r="C120" s="191"/>
      <c r="D120" s="192"/>
      <c r="E120" s="192"/>
      <c r="F120" s="193"/>
      <c r="G120" s="6" t="s">
        <v>231</v>
      </c>
      <c r="H120" s="8" t="s">
        <v>15</v>
      </c>
      <c r="I120" s="8">
        <v>1</v>
      </c>
      <c r="J120" s="8">
        <v>1</v>
      </c>
      <c r="K120" s="20">
        <f t="shared" si="4"/>
        <v>100</v>
      </c>
      <c r="L120" s="24"/>
      <c r="M120" s="30"/>
      <c r="N120" s="2"/>
    </row>
    <row r="121" spans="1:14" ht="18.75" customHeight="1">
      <c r="A121" s="173" t="s">
        <v>28</v>
      </c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5"/>
      <c r="N121" s="2"/>
    </row>
    <row r="122" spans="1:14" ht="42" customHeight="1">
      <c r="A122" s="179" t="s">
        <v>85</v>
      </c>
      <c r="B122" s="182" t="s">
        <v>103</v>
      </c>
      <c r="C122" s="10" t="s">
        <v>43</v>
      </c>
      <c r="D122" s="81">
        <f>D123+D124+D125</f>
        <v>468710.615</v>
      </c>
      <c r="E122" s="81">
        <f>E123+E124+E125</f>
        <v>429721.601</v>
      </c>
      <c r="F122" s="13">
        <f>E122/D122*100</f>
        <v>91.68164476070166</v>
      </c>
      <c r="G122" s="6"/>
      <c r="H122" s="63"/>
      <c r="I122" s="63"/>
      <c r="J122" s="63"/>
      <c r="K122" s="16">
        <f>AVERAGE(K123:K130)</f>
        <v>68.03609140060138</v>
      </c>
      <c r="L122" s="16">
        <f>K122/F122</f>
        <v>0.7420906505133328</v>
      </c>
      <c r="M122" s="14" t="s">
        <v>225</v>
      </c>
      <c r="N122" s="2"/>
    </row>
    <row r="123" spans="1:15" ht="56.25" customHeight="1">
      <c r="A123" s="180"/>
      <c r="B123" s="183"/>
      <c r="C123" s="15" t="s">
        <v>42</v>
      </c>
      <c r="D123" s="8">
        <v>149850.178</v>
      </c>
      <c r="E123" s="21">
        <v>110962.828</v>
      </c>
      <c r="F123" s="10"/>
      <c r="G123" s="66" t="s">
        <v>104</v>
      </c>
      <c r="H123" s="8" t="s">
        <v>15</v>
      </c>
      <c r="I123" s="24">
        <v>3</v>
      </c>
      <c r="J123" s="24">
        <v>2</v>
      </c>
      <c r="K123" s="20">
        <f aca="true" t="shared" si="5" ref="K123:K128">J123/I123*100</f>
        <v>66.66666666666666</v>
      </c>
      <c r="L123" s="24"/>
      <c r="M123" s="31"/>
      <c r="N123" s="2"/>
      <c r="O123" s="66"/>
    </row>
    <row r="124" spans="1:15" ht="52.5" customHeight="1">
      <c r="A124" s="180"/>
      <c r="B124" s="183"/>
      <c r="C124" s="15" t="s">
        <v>40</v>
      </c>
      <c r="D124" s="21">
        <v>217036.2</v>
      </c>
      <c r="E124" s="21">
        <v>216945.113</v>
      </c>
      <c r="F124" s="10"/>
      <c r="G124" s="6" t="s">
        <v>105</v>
      </c>
      <c r="H124" s="8" t="s">
        <v>106</v>
      </c>
      <c r="I124" s="24">
        <v>87047</v>
      </c>
      <c r="J124" s="24">
        <v>88330</v>
      </c>
      <c r="K124" s="20">
        <f t="shared" si="5"/>
        <v>101.4739163899962</v>
      </c>
      <c r="L124" s="24"/>
      <c r="M124" s="31"/>
      <c r="N124" s="5"/>
      <c r="O124" s="66"/>
    </row>
    <row r="125" spans="1:15" ht="42" customHeight="1">
      <c r="A125" s="180"/>
      <c r="B125" s="183"/>
      <c r="C125" s="15" t="s">
        <v>41</v>
      </c>
      <c r="D125" s="21">
        <v>101824.237</v>
      </c>
      <c r="E125" s="21">
        <v>101813.66</v>
      </c>
      <c r="F125" s="10"/>
      <c r="G125" s="6" t="s">
        <v>220</v>
      </c>
      <c r="H125" s="8" t="s">
        <v>15</v>
      </c>
      <c r="I125" s="24">
        <v>2</v>
      </c>
      <c r="J125" s="24">
        <v>2</v>
      </c>
      <c r="K125" s="20">
        <f t="shared" si="5"/>
        <v>100</v>
      </c>
      <c r="L125" s="24"/>
      <c r="M125" s="31"/>
      <c r="N125" s="5"/>
      <c r="O125" s="66"/>
    </row>
    <row r="126" spans="1:14" ht="30" customHeight="1">
      <c r="A126" s="180"/>
      <c r="B126" s="183"/>
      <c r="C126" s="185"/>
      <c r="D126" s="186"/>
      <c r="E126" s="186"/>
      <c r="F126" s="187"/>
      <c r="G126" s="6" t="s">
        <v>107</v>
      </c>
      <c r="H126" s="8" t="s">
        <v>17</v>
      </c>
      <c r="I126" s="24">
        <v>1.15</v>
      </c>
      <c r="J126" s="24">
        <v>1.15</v>
      </c>
      <c r="K126" s="20">
        <f t="shared" si="5"/>
        <v>100</v>
      </c>
      <c r="L126" s="24"/>
      <c r="M126" s="31"/>
      <c r="N126" s="5"/>
    </row>
    <row r="127" spans="1:14" ht="56.25" customHeight="1">
      <c r="A127" s="180"/>
      <c r="B127" s="183"/>
      <c r="C127" s="188"/>
      <c r="D127" s="189"/>
      <c r="E127" s="189"/>
      <c r="F127" s="190"/>
      <c r="G127" s="6" t="s">
        <v>221</v>
      </c>
      <c r="H127" s="8" t="s">
        <v>15</v>
      </c>
      <c r="I127" s="24">
        <v>1</v>
      </c>
      <c r="J127" s="24">
        <v>0</v>
      </c>
      <c r="K127" s="20">
        <f t="shared" si="5"/>
        <v>0</v>
      </c>
      <c r="L127" s="24"/>
      <c r="M127" s="31"/>
      <c r="N127" s="5"/>
    </row>
    <row r="128" spans="1:14" ht="42" customHeight="1">
      <c r="A128" s="181"/>
      <c r="B128" s="184"/>
      <c r="C128" s="191"/>
      <c r="D128" s="192"/>
      <c r="E128" s="192"/>
      <c r="F128" s="193"/>
      <c r="G128" s="6" t="s">
        <v>222</v>
      </c>
      <c r="H128" s="8" t="s">
        <v>18</v>
      </c>
      <c r="I128" s="24">
        <v>2700</v>
      </c>
      <c r="J128" s="24">
        <v>4756</v>
      </c>
      <c r="K128" s="20">
        <f t="shared" si="5"/>
        <v>176.14814814814815</v>
      </c>
      <c r="L128" s="24"/>
      <c r="M128" s="31"/>
      <c r="N128" s="5"/>
    </row>
    <row r="129" spans="1:14" ht="39" customHeight="1">
      <c r="A129" s="179"/>
      <c r="B129" s="176"/>
      <c r="C129" s="185"/>
      <c r="D129" s="186"/>
      <c r="E129" s="186"/>
      <c r="F129" s="187"/>
      <c r="G129" s="6" t="s">
        <v>108</v>
      </c>
      <c r="H129" s="8" t="s">
        <v>18</v>
      </c>
      <c r="I129" s="24">
        <v>2000</v>
      </c>
      <c r="J129" s="24">
        <v>0</v>
      </c>
      <c r="K129" s="20">
        <f>J129/I129*100</f>
        <v>0</v>
      </c>
      <c r="L129" s="24"/>
      <c r="M129" s="31"/>
      <c r="N129" s="5"/>
    </row>
    <row r="130" spans="1:14" ht="73.5" customHeight="1">
      <c r="A130" s="181"/>
      <c r="B130" s="178"/>
      <c r="C130" s="191"/>
      <c r="D130" s="192"/>
      <c r="E130" s="192"/>
      <c r="F130" s="193"/>
      <c r="G130" s="26" t="s">
        <v>223</v>
      </c>
      <c r="H130" s="36" t="s">
        <v>167</v>
      </c>
      <c r="I130" s="27">
        <v>1</v>
      </c>
      <c r="J130" s="27">
        <v>0</v>
      </c>
      <c r="K130" s="41">
        <f>J130/I130*100</f>
        <v>0</v>
      </c>
      <c r="L130" s="27"/>
      <c r="M130" s="168"/>
      <c r="N130" s="5"/>
    </row>
    <row r="131" spans="1:14" ht="42" customHeight="1">
      <c r="A131" s="179" t="s">
        <v>79</v>
      </c>
      <c r="B131" s="182" t="s">
        <v>148</v>
      </c>
      <c r="C131" s="10" t="s">
        <v>43</v>
      </c>
      <c r="D131" s="81">
        <f>D132</f>
        <v>1122.79</v>
      </c>
      <c r="E131" s="81">
        <f>E132</f>
        <v>1122.622</v>
      </c>
      <c r="F131" s="13">
        <f>E131/D131*100</f>
        <v>99.98503727322118</v>
      </c>
      <c r="G131" s="6"/>
      <c r="H131" s="6"/>
      <c r="I131" s="6"/>
      <c r="J131" s="6"/>
      <c r="K131" s="16">
        <f>AVERAGE(K132:K133)</f>
        <v>55</v>
      </c>
      <c r="L131" s="16">
        <f>K131/F131</f>
        <v>0.5500823073127018</v>
      </c>
      <c r="M131" s="14" t="s">
        <v>176</v>
      </c>
      <c r="N131" s="5"/>
    </row>
    <row r="132" spans="1:14" ht="56.25" customHeight="1">
      <c r="A132" s="180"/>
      <c r="B132" s="183"/>
      <c r="C132" s="15" t="s">
        <v>42</v>
      </c>
      <c r="D132" s="21">
        <v>1122.79</v>
      </c>
      <c r="E132" s="21">
        <v>1122.622</v>
      </c>
      <c r="F132" s="10"/>
      <c r="G132" s="6" t="s">
        <v>59</v>
      </c>
      <c r="H132" s="8" t="s">
        <v>15</v>
      </c>
      <c r="I132" s="8">
        <v>20</v>
      </c>
      <c r="J132" s="8">
        <v>2</v>
      </c>
      <c r="K132" s="20">
        <f>J132/I132*100</f>
        <v>10</v>
      </c>
      <c r="L132" s="24"/>
      <c r="M132" s="20"/>
      <c r="N132" s="5"/>
    </row>
    <row r="133" spans="1:14" ht="33" customHeight="1">
      <c r="A133" s="181"/>
      <c r="B133" s="184"/>
      <c r="C133" s="203"/>
      <c r="D133" s="204"/>
      <c r="E133" s="204"/>
      <c r="F133" s="205"/>
      <c r="G133" s="6" t="s">
        <v>149</v>
      </c>
      <c r="H133" s="8" t="s">
        <v>15</v>
      </c>
      <c r="I133" s="8">
        <v>1</v>
      </c>
      <c r="J133" s="8">
        <v>1</v>
      </c>
      <c r="K133" s="20">
        <f>J133/I133*100</f>
        <v>100</v>
      </c>
      <c r="L133" s="24"/>
      <c r="M133" s="20"/>
      <c r="N133" s="5"/>
    </row>
    <row r="134" spans="1:14" ht="40.5" customHeight="1">
      <c r="A134" s="218">
        <v>17</v>
      </c>
      <c r="B134" s="182" t="s">
        <v>150</v>
      </c>
      <c r="C134" s="10" t="s">
        <v>43</v>
      </c>
      <c r="D134" s="81">
        <f>D135+D136</f>
        <v>6701.900000000001</v>
      </c>
      <c r="E134" s="81">
        <f>E135+E136</f>
        <v>6695.900000000001</v>
      </c>
      <c r="F134" s="13">
        <f>E134/D134*100</f>
        <v>99.91047314940539</v>
      </c>
      <c r="G134" s="6"/>
      <c r="H134" s="6"/>
      <c r="I134" s="6"/>
      <c r="J134" s="6"/>
      <c r="K134" s="16">
        <f>AVERAGE(K135:K143)</f>
        <v>100.85708304577868</v>
      </c>
      <c r="L134" s="16">
        <f>K134/F134</f>
        <v>1.0094745812579402</v>
      </c>
      <c r="M134" s="14" t="s">
        <v>22</v>
      </c>
      <c r="N134" s="5"/>
    </row>
    <row r="135" spans="1:14" ht="54.75" customHeight="1">
      <c r="A135" s="219"/>
      <c r="B135" s="183"/>
      <c r="C135" s="15" t="s">
        <v>42</v>
      </c>
      <c r="D135" s="21">
        <v>6264.6</v>
      </c>
      <c r="E135" s="21">
        <v>6264.6</v>
      </c>
      <c r="F135" s="10"/>
      <c r="G135" s="6" t="s">
        <v>10</v>
      </c>
      <c r="H135" s="8" t="s">
        <v>21</v>
      </c>
      <c r="I135" s="8">
        <v>92</v>
      </c>
      <c r="J135" s="8">
        <v>54</v>
      </c>
      <c r="K135" s="20">
        <f aca="true" t="shared" si="6" ref="K135:K143">J135/I135*100</f>
        <v>58.69565217391305</v>
      </c>
      <c r="L135" s="24"/>
      <c r="M135" s="38"/>
      <c r="N135" s="5"/>
    </row>
    <row r="136" spans="1:14" ht="68.25" customHeight="1">
      <c r="A136" s="219"/>
      <c r="B136" s="183"/>
      <c r="C136" s="18" t="s">
        <v>41</v>
      </c>
      <c r="D136" s="17">
        <v>437.3</v>
      </c>
      <c r="E136" s="17">
        <v>431.3</v>
      </c>
      <c r="F136" s="9"/>
      <c r="G136" s="116" t="s">
        <v>151</v>
      </c>
      <c r="H136" s="113" t="s">
        <v>15</v>
      </c>
      <c r="I136" s="101">
        <v>25</v>
      </c>
      <c r="J136" s="101">
        <v>50</v>
      </c>
      <c r="K136" s="33">
        <f t="shared" si="6"/>
        <v>200</v>
      </c>
      <c r="L136" s="94"/>
      <c r="M136" s="102"/>
      <c r="N136" s="5"/>
    </row>
    <row r="137" spans="1:14" ht="40.5" customHeight="1">
      <c r="A137" s="219"/>
      <c r="B137" s="183"/>
      <c r="C137" s="194"/>
      <c r="D137" s="195"/>
      <c r="E137" s="195"/>
      <c r="F137" s="196"/>
      <c r="G137" s="6" t="s">
        <v>152</v>
      </c>
      <c r="H137" s="113" t="s">
        <v>15</v>
      </c>
      <c r="I137" s="8">
        <v>1</v>
      </c>
      <c r="J137" s="8">
        <v>1</v>
      </c>
      <c r="K137" s="20">
        <f t="shared" si="6"/>
        <v>100</v>
      </c>
      <c r="L137" s="24"/>
      <c r="M137" s="30"/>
      <c r="N137" s="5"/>
    </row>
    <row r="138" spans="1:14" ht="42.75" customHeight="1">
      <c r="A138" s="219"/>
      <c r="B138" s="183"/>
      <c r="C138" s="197"/>
      <c r="D138" s="198"/>
      <c r="E138" s="198"/>
      <c r="F138" s="199"/>
      <c r="G138" s="6" t="s">
        <v>153</v>
      </c>
      <c r="H138" s="8" t="s">
        <v>83</v>
      </c>
      <c r="I138" s="8">
        <v>1250</v>
      </c>
      <c r="J138" s="8">
        <v>1266</v>
      </c>
      <c r="K138" s="20">
        <f t="shared" si="6"/>
        <v>101.27999999999999</v>
      </c>
      <c r="L138" s="24"/>
      <c r="M138" s="30"/>
      <c r="N138" s="5"/>
    </row>
    <row r="139" spans="1:14" ht="44.25" customHeight="1">
      <c r="A139" s="219"/>
      <c r="B139" s="183"/>
      <c r="C139" s="197"/>
      <c r="D139" s="198"/>
      <c r="E139" s="198"/>
      <c r="F139" s="199"/>
      <c r="G139" s="6" t="s">
        <v>154</v>
      </c>
      <c r="H139" s="113" t="s">
        <v>15</v>
      </c>
      <c r="I139" s="8">
        <v>1</v>
      </c>
      <c r="J139" s="8">
        <v>1</v>
      </c>
      <c r="K139" s="20">
        <f t="shared" si="6"/>
        <v>100</v>
      </c>
      <c r="L139" s="24"/>
      <c r="M139" s="30"/>
      <c r="N139" s="5"/>
    </row>
    <row r="140" spans="1:14" ht="42" customHeight="1">
      <c r="A140" s="219"/>
      <c r="B140" s="183"/>
      <c r="C140" s="197"/>
      <c r="D140" s="198"/>
      <c r="E140" s="198"/>
      <c r="F140" s="199"/>
      <c r="G140" s="6" t="s">
        <v>155</v>
      </c>
      <c r="H140" s="8" t="s">
        <v>21</v>
      </c>
      <c r="I140" s="8">
        <v>240</v>
      </c>
      <c r="J140" s="8">
        <v>286</v>
      </c>
      <c r="K140" s="20">
        <f t="shared" si="6"/>
        <v>119.16666666666667</v>
      </c>
      <c r="L140" s="24"/>
      <c r="M140" s="30"/>
      <c r="N140" s="5"/>
    </row>
    <row r="141" spans="1:14" ht="44.25" customHeight="1">
      <c r="A141" s="220"/>
      <c r="B141" s="184"/>
      <c r="C141" s="200"/>
      <c r="D141" s="201"/>
      <c r="E141" s="201"/>
      <c r="F141" s="202"/>
      <c r="G141" s="6" t="s">
        <v>156</v>
      </c>
      <c r="H141" s="8" t="s">
        <v>21</v>
      </c>
      <c r="I141" s="8">
        <v>3</v>
      </c>
      <c r="J141" s="8">
        <v>0</v>
      </c>
      <c r="K141" s="20">
        <f t="shared" si="6"/>
        <v>0</v>
      </c>
      <c r="L141" s="24"/>
      <c r="M141" s="30"/>
      <c r="N141" s="5"/>
    </row>
    <row r="142" spans="1:14" ht="55.5" customHeight="1">
      <c r="A142" s="218"/>
      <c r="B142" s="176"/>
      <c r="C142" s="194"/>
      <c r="D142" s="195"/>
      <c r="E142" s="195"/>
      <c r="F142" s="196"/>
      <c r="G142" s="26" t="s">
        <v>157</v>
      </c>
      <c r="H142" s="93" t="s">
        <v>15</v>
      </c>
      <c r="I142" s="36">
        <v>2</v>
      </c>
      <c r="J142" s="36">
        <v>2</v>
      </c>
      <c r="K142" s="41">
        <f t="shared" si="6"/>
        <v>100</v>
      </c>
      <c r="L142" s="27"/>
      <c r="M142" s="38"/>
      <c r="N142" s="5"/>
    </row>
    <row r="143" spans="1:14" ht="72" customHeight="1">
      <c r="A143" s="220"/>
      <c r="B143" s="178"/>
      <c r="C143" s="200"/>
      <c r="D143" s="201"/>
      <c r="E143" s="201"/>
      <c r="F143" s="202"/>
      <c r="G143" s="6" t="s">
        <v>158</v>
      </c>
      <c r="H143" s="8" t="s">
        <v>15</v>
      </c>
      <c r="I143" s="8">
        <v>42</v>
      </c>
      <c r="J143" s="8">
        <v>54</v>
      </c>
      <c r="K143" s="20">
        <f t="shared" si="6"/>
        <v>128.57142857142858</v>
      </c>
      <c r="L143" s="24"/>
      <c r="M143" s="30"/>
      <c r="N143" s="5"/>
    </row>
    <row r="144" spans="1:14" ht="21" customHeight="1">
      <c r="A144" s="206" t="s">
        <v>29</v>
      </c>
      <c r="B144" s="207"/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  <c r="M144" s="208"/>
      <c r="N144" s="2"/>
    </row>
    <row r="145" spans="1:14" ht="38.25">
      <c r="A145" s="179" t="s">
        <v>72</v>
      </c>
      <c r="B145" s="182" t="s">
        <v>137</v>
      </c>
      <c r="C145" s="10" t="s">
        <v>43</v>
      </c>
      <c r="D145" s="81">
        <f>D146+D147</f>
        <v>1413.726</v>
      </c>
      <c r="E145" s="81">
        <f>E146+E147</f>
        <v>1404.107</v>
      </c>
      <c r="F145" s="13">
        <f>E145/D145*100</f>
        <v>99.31959941318189</v>
      </c>
      <c r="G145" s="40"/>
      <c r="H145" s="40"/>
      <c r="I145" s="40"/>
      <c r="J145" s="40"/>
      <c r="K145" s="16">
        <f>AVERAGE(K146:K148)</f>
        <v>366.6412263535551</v>
      </c>
      <c r="L145" s="16">
        <f>K145/F145</f>
        <v>3.6915294515867103</v>
      </c>
      <c r="M145" s="14" t="s">
        <v>139</v>
      </c>
      <c r="N145" s="2"/>
    </row>
    <row r="146" spans="1:14" ht="53.25" customHeight="1">
      <c r="A146" s="180"/>
      <c r="B146" s="183"/>
      <c r="C146" s="18" t="s">
        <v>42</v>
      </c>
      <c r="D146" s="17">
        <v>510</v>
      </c>
      <c r="E146" s="17">
        <v>500.381</v>
      </c>
      <c r="F146" s="9"/>
      <c r="G146" s="100" t="s">
        <v>6</v>
      </c>
      <c r="H146" s="93" t="s">
        <v>20</v>
      </c>
      <c r="I146" s="94">
        <v>511</v>
      </c>
      <c r="J146" s="24">
        <v>1532.61</v>
      </c>
      <c r="K146" s="33">
        <f>J146/I146*100</f>
        <v>299.92367906066534</v>
      </c>
      <c r="L146" s="94"/>
      <c r="M146" s="94"/>
      <c r="N146" s="5"/>
    </row>
    <row r="147" spans="1:14" ht="53.25" customHeight="1">
      <c r="A147" s="180"/>
      <c r="B147" s="183"/>
      <c r="C147" s="18" t="s">
        <v>41</v>
      </c>
      <c r="D147" s="17">
        <v>903.726</v>
      </c>
      <c r="E147" s="17">
        <v>903.726</v>
      </c>
      <c r="F147" s="9"/>
      <c r="G147" s="99" t="s">
        <v>74</v>
      </c>
      <c r="H147" s="113" t="s">
        <v>21</v>
      </c>
      <c r="I147" s="115">
        <v>2</v>
      </c>
      <c r="J147" s="94">
        <v>4</v>
      </c>
      <c r="K147" s="33">
        <f>J147/I147*100</f>
        <v>200</v>
      </c>
      <c r="L147" s="115"/>
      <c r="M147" s="115"/>
      <c r="N147" s="5"/>
    </row>
    <row r="148" spans="1:14" ht="30" customHeight="1">
      <c r="A148" s="181"/>
      <c r="B148" s="184"/>
      <c r="C148" s="203"/>
      <c r="D148" s="204"/>
      <c r="E148" s="204"/>
      <c r="F148" s="205"/>
      <c r="G148" s="6" t="s">
        <v>138</v>
      </c>
      <c r="H148" s="113" t="s">
        <v>21</v>
      </c>
      <c r="I148" s="24">
        <v>1</v>
      </c>
      <c r="J148" s="24">
        <v>6</v>
      </c>
      <c r="K148" s="33">
        <f>J148/I148*100</f>
        <v>600</v>
      </c>
      <c r="L148" s="24"/>
      <c r="M148" s="24"/>
      <c r="N148" s="5"/>
    </row>
    <row r="149" spans="1:14" ht="17.25" customHeight="1">
      <c r="A149" s="173" t="s">
        <v>37</v>
      </c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5"/>
      <c r="N149" s="5"/>
    </row>
    <row r="150" spans="1:14" ht="41.25" customHeight="1">
      <c r="A150" s="179" t="s">
        <v>39</v>
      </c>
      <c r="B150" s="182" t="s">
        <v>126</v>
      </c>
      <c r="C150" s="10" t="s">
        <v>43</v>
      </c>
      <c r="D150" s="81">
        <f>D151</f>
        <v>7637.86</v>
      </c>
      <c r="E150" s="80">
        <f>E151</f>
        <v>7629.922</v>
      </c>
      <c r="F150" s="13">
        <f>E150/D150*100</f>
        <v>99.89607036525938</v>
      </c>
      <c r="G150" s="6"/>
      <c r="H150" s="8"/>
      <c r="I150" s="8"/>
      <c r="J150" s="8"/>
      <c r="K150" s="16">
        <f>AVERAGE(K151:K162)</f>
        <v>108.16666666666667</v>
      </c>
      <c r="L150" s="16">
        <f>K150/F150</f>
        <v>1.0827920084460454</v>
      </c>
      <c r="M150" s="14" t="s">
        <v>22</v>
      </c>
      <c r="N150" s="5"/>
    </row>
    <row r="151" spans="1:14" ht="42.75" customHeight="1">
      <c r="A151" s="180"/>
      <c r="B151" s="183"/>
      <c r="C151" s="15" t="s">
        <v>42</v>
      </c>
      <c r="D151" s="21">
        <v>7637.86</v>
      </c>
      <c r="E151" s="22">
        <v>7629.922</v>
      </c>
      <c r="F151" s="10"/>
      <c r="G151" s="34" t="s">
        <v>60</v>
      </c>
      <c r="H151" s="8" t="s">
        <v>17</v>
      </c>
      <c r="I151" s="8">
        <v>50</v>
      </c>
      <c r="J151" s="8">
        <v>99</v>
      </c>
      <c r="K151" s="20">
        <f aca="true" t="shared" si="7" ref="K151:K162">J151/I151*100</f>
        <v>198</v>
      </c>
      <c r="L151" s="24"/>
      <c r="M151" s="24"/>
      <c r="N151" s="4"/>
    </row>
    <row r="152" spans="1:14" ht="67.5" customHeight="1">
      <c r="A152" s="180"/>
      <c r="B152" s="183"/>
      <c r="C152" s="209"/>
      <c r="D152" s="210"/>
      <c r="E152" s="210"/>
      <c r="F152" s="211"/>
      <c r="G152" s="15" t="s">
        <v>127</v>
      </c>
      <c r="H152" s="8" t="s">
        <v>15</v>
      </c>
      <c r="I152" s="36">
        <v>9</v>
      </c>
      <c r="J152" s="8">
        <v>9</v>
      </c>
      <c r="K152" s="41">
        <f t="shared" si="7"/>
        <v>100</v>
      </c>
      <c r="L152" s="24"/>
      <c r="M152" s="20"/>
      <c r="N152" s="3"/>
    </row>
    <row r="153" spans="1:14" ht="75.75" customHeight="1">
      <c r="A153" s="180"/>
      <c r="B153" s="183"/>
      <c r="C153" s="212"/>
      <c r="D153" s="213"/>
      <c r="E153" s="213"/>
      <c r="F153" s="214"/>
      <c r="G153" s="98" t="s">
        <v>128</v>
      </c>
      <c r="H153" s="8" t="s">
        <v>15</v>
      </c>
      <c r="I153" s="39">
        <v>16</v>
      </c>
      <c r="J153" s="8">
        <v>16</v>
      </c>
      <c r="K153" s="20">
        <f t="shared" si="7"/>
        <v>100</v>
      </c>
      <c r="L153" s="27"/>
      <c r="M153" s="27"/>
      <c r="N153" s="4"/>
    </row>
    <row r="154" spans="1:14" ht="68.25" customHeight="1">
      <c r="A154" s="181"/>
      <c r="B154" s="184"/>
      <c r="C154" s="215"/>
      <c r="D154" s="216"/>
      <c r="E154" s="216"/>
      <c r="F154" s="217"/>
      <c r="G154" s="34" t="s">
        <v>129</v>
      </c>
      <c r="H154" s="8" t="s">
        <v>15</v>
      </c>
      <c r="I154" s="39">
        <v>5</v>
      </c>
      <c r="J154" s="8">
        <v>5</v>
      </c>
      <c r="K154" s="20">
        <f t="shared" si="7"/>
        <v>100</v>
      </c>
      <c r="L154" s="27"/>
      <c r="M154" s="27"/>
      <c r="N154" s="4"/>
    </row>
    <row r="155" spans="1:14" ht="83.25" customHeight="1">
      <c r="A155" s="179"/>
      <c r="B155" s="176"/>
      <c r="C155" s="209"/>
      <c r="D155" s="210"/>
      <c r="E155" s="210"/>
      <c r="F155" s="211"/>
      <c r="G155" s="98" t="s">
        <v>130</v>
      </c>
      <c r="H155" s="36" t="s">
        <v>15</v>
      </c>
      <c r="I155" s="39">
        <v>4</v>
      </c>
      <c r="J155" s="36">
        <v>4</v>
      </c>
      <c r="K155" s="41">
        <f t="shared" si="7"/>
        <v>100</v>
      </c>
      <c r="L155" s="27"/>
      <c r="M155" s="27"/>
      <c r="N155" s="4"/>
    </row>
    <row r="156" spans="1:14" ht="81.75" customHeight="1">
      <c r="A156" s="180"/>
      <c r="B156" s="177"/>
      <c r="C156" s="212"/>
      <c r="D156" s="213"/>
      <c r="E156" s="213"/>
      <c r="F156" s="214"/>
      <c r="G156" s="98" t="s">
        <v>131</v>
      </c>
      <c r="H156" s="36" t="s">
        <v>15</v>
      </c>
      <c r="I156" s="39">
        <v>4</v>
      </c>
      <c r="J156" s="39">
        <v>4</v>
      </c>
      <c r="K156" s="41">
        <f t="shared" si="7"/>
        <v>100</v>
      </c>
      <c r="L156" s="27"/>
      <c r="M156" s="27"/>
      <c r="N156" s="4"/>
    </row>
    <row r="157" spans="1:14" ht="66.75" customHeight="1">
      <c r="A157" s="180"/>
      <c r="B157" s="177"/>
      <c r="C157" s="212"/>
      <c r="D157" s="213"/>
      <c r="E157" s="213"/>
      <c r="F157" s="214"/>
      <c r="G157" s="34" t="s">
        <v>132</v>
      </c>
      <c r="H157" s="8" t="s">
        <v>15</v>
      </c>
      <c r="I157" s="39">
        <v>12</v>
      </c>
      <c r="J157" s="42">
        <v>12</v>
      </c>
      <c r="K157" s="20">
        <f t="shared" si="7"/>
        <v>100</v>
      </c>
      <c r="L157" s="27"/>
      <c r="M157" s="27"/>
      <c r="N157" s="4"/>
    </row>
    <row r="158" spans="1:14" ht="54.75" customHeight="1">
      <c r="A158" s="180"/>
      <c r="B158" s="177"/>
      <c r="C158" s="212"/>
      <c r="D158" s="213"/>
      <c r="E158" s="213"/>
      <c r="F158" s="214"/>
      <c r="G158" s="34" t="s">
        <v>61</v>
      </c>
      <c r="H158" s="8" t="s">
        <v>15</v>
      </c>
      <c r="I158" s="39">
        <v>7</v>
      </c>
      <c r="J158" s="42">
        <v>7</v>
      </c>
      <c r="K158" s="20">
        <f t="shared" si="7"/>
        <v>100</v>
      </c>
      <c r="L158" s="27"/>
      <c r="M158" s="27"/>
      <c r="N158" s="4"/>
    </row>
    <row r="159" spans="1:14" ht="43.5" customHeight="1">
      <c r="A159" s="180"/>
      <c r="B159" s="177"/>
      <c r="C159" s="212"/>
      <c r="D159" s="213"/>
      <c r="E159" s="213"/>
      <c r="F159" s="214"/>
      <c r="G159" s="34" t="s">
        <v>133</v>
      </c>
      <c r="H159" s="8" t="s">
        <v>15</v>
      </c>
      <c r="I159" s="39">
        <v>1</v>
      </c>
      <c r="J159" s="42">
        <v>1</v>
      </c>
      <c r="K159" s="20">
        <f t="shared" si="7"/>
        <v>100</v>
      </c>
      <c r="L159" s="27"/>
      <c r="M159" s="27"/>
      <c r="N159" s="4"/>
    </row>
    <row r="160" spans="1:14" ht="54" customHeight="1">
      <c r="A160" s="180"/>
      <c r="B160" s="177"/>
      <c r="C160" s="212"/>
      <c r="D160" s="213"/>
      <c r="E160" s="213"/>
      <c r="F160" s="214"/>
      <c r="G160" s="34" t="s">
        <v>134</v>
      </c>
      <c r="H160" s="8" t="s">
        <v>15</v>
      </c>
      <c r="I160" s="39">
        <v>1</v>
      </c>
      <c r="J160" s="42">
        <v>1</v>
      </c>
      <c r="K160" s="20">
        <f t="shared" si="7"/>
        <v>100</v>
      </c>
      <c r="L160" s="27"/>
      <c r="M160" s="27"/>
      <c r="N160" s="4"/>
    </row>
    <row r="161" spans="1:14" ht="56.25" customHeight="1">
      <c r="A161" s="180"/>
      <c r="B161" s="177"/>
      <c r="C161" s="212"/>
      <c r="D161" s="213"/>
      <c r="E161" s="213"/>
      <c r="F161" s="214"/>
      <c r="G161" s="34" t="s">
        <v>135</v>
      </c>
      <c r="H161" s="8" t="s">
        <v>15</v>
      </c>
      <c r="I161" s="39">
        <v>2</v>
      </c>
      <c r="J161" s="42">
        <v>2</v>
      </c>
      <c r="K161" s="20">
        <f t="shared" si="7"/>
        <v>100</v>
      </c>
      <c r="L161" s="27"/>
      <c r="M161" s="27"/>
      <c r="N161" s="4"/>
    </row>
    <row r="162" spans="1:14" ht="48" customHeight="1">
      <c r="A162" s="181"/>
      <c r="B162" s="178"/>
      <c r="C162" s="215"/>
      <c r="D162" s="216"/>
      <c r="E162" s="216"/>
      <c r="F162" s="217"/>
      <c r="G162" s="34" t="s">
        <v>136</v>
      </c>
      <c r="H162" s="8" t="s">
        <v>15</v>
      </c>
      <c r="I162" s="39">
        <v>1</v>
      </c>
      <c r="J162" s="42">
        <v>1</v>
      </c>
      <c r="K162" s="20">
        <f t="shared" si="7"/>
        <v>100</v>
      </c>
      <c r="L162" s="27"/>
      <c r="M162" s="27"/>
      <c r="N162" s="4"/>
    </row>
    <row r="163" spans="1:14" ht="50.25" customHeight="1">
      <c r="A163" s="179" t="s">
        <v>91</v>
      </c>
      <c r="B163" s="182" t="s">
        <v>125</v>
      </c>
      <c r="C163" s="10" t="s">
        <v>43</v>
      </c>
      <c r="D163" s="81">
        <f>D164</f>
        <v>350</v>
      </c>
      <c r="E163" s="81">
        <f>E164</f>
        <v>349.998</v>
      </c>
      <c r="F163" s="13">
        <f>E163/D163*100</f>
        <v>99.99942857142857</v>
      </c>
      <c r="G163" s="34"/>
      <c r="H163" s="42"/>
      <c r="I163" s="42"/>
      <c r="J163" s="42"/>
      <c r="K163" s="16">
        <f>AVERAGE(K164:K164)</f>
        <v>100</v>
      </c>
      <c r="L163" s="16">
        <f>K163/F163</f>
        <v>1.0000057143183676</v>
      </c>
      <c r="M163" s="14" t="s">
        <v>22</v>
      </c>
      <c r="N163" s="4"/>
    </row>
    <row r="164" spans="1:14" ht="48" customHeight="1">
      <c r="A164" s="180"/>
      <c r="B164" s="183"/>
      <c r="C164" s="15" t="s">
        <v>42</v>
      </c>
      <c r="D164" s="21">
        <v>350</v>
      </c>
      <c r="E164" s="22">
        <v>349.998</v>
      </c>
      <c r="F164" s="10"/>
      <c r="G164" s="34" t="s">
        <v>1</v>
      </c>
      <c r="H164" s="39" t="s">
        <v>13</v>
      </c>
      <c r="I164" s="39">
        <v>57</v>
      </c>
      <c r="J164" s="39">
        <v>57</v>
      </c>
      <c r="K164" s="20">
        <f>J164/I164*100</f>
        <v>100</v>
      </c>
      <c r="L164" s="27"/>
      <c r="M164" s="27"/>
      <c r="N164" s="4"/>
    </row>
    <row r="165" spans="1:14" ht="33.75" customHeight="1">
      <c r="A165" s="260" t="s">
        <v>38</v>
      </c>
      <c r="B165" s="261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2"/>
      <c r="N165" s="4"/>
    </row>
    <row r="166" spans="1:14" ht="40.5" customHeight="1">
      <c r="A166" s="218">
        <v>21</v>
      </c>
      <c r="B166" s="250" t="s">
        <v>171</v>
      </c>
      <c r="C166" s="10" t="s">
        <v>43</v>
      </c>
      <c r="D166" s="81">
        <f>D167+D168</f>
        <v>93835.68</v>
      </c>
      <c r="E166" s="80">
        <f>E167+E168</f>
        <v>92994.36</v>
      </c>
      <c r="F166" s="13">
        <f>E166/D166*100</f>
        <v>99.10341141024396</v>
      </c>
      <c r="G166" s="37"/>
      <c r="H166" s="37"/>
      <c r="I166" s="37"/>
      <c r="J166" s="37"/>
      <c r="K166" s="16">
        <f>AVERAGE(K167:K169)</f>
        <v>126.66666666666667</v>
      </c>
      <c r="L166" s="16">
        <f>K166/F166</f>
        <v>1.278126200341612</v>
      </c>
      <c r="M166" s="14" t="s">
        <v>22</v>
      </c>
      <c r="N166" s="4"/>
    </row>
    <row r="167" spans="1:14" ht="74.25" customHeight="1">
      <c r="A167" s="220"/>
      <c r="B167" s="251"/>
      <c r="C167" s="15" t="s">
        <v>42</v>
      </c>
      <c r="D167" s="21">
        <v>155.68</v>
      </c>
      <c r="E167" s="22">
        <v>153.434</v>
      </c>
      <c r="F167" s="10"/>
      <c r="G167" s="34" t="s">
        <v>0</v>
      </c>
      <c r="H167" s="39" t="s">
        <v>13</v>
      </c>
      <c r="I167" s="42">
        <v>53</v>
      </c>
      <c r="J167" s="42">
        <v>53</v>
      </c>
      <c r="K167" s="20">
        <f>J167/I167*100</f>
        <v>100</v>
      </c>
      <c r="L167" s="24"/>
      <c r="M167" s="38"/>
      <c r="N167" s="5"/>
    </row>
    <row r="168" spans="1:14" ht="64.5" customHeight="1">
      <c r="A168" s="218"/>
      <c r="B168" s="171"/>
      <c r="C168" s="59" t="s">
        <v>41</v>
      </c>
      <c r="D168" s="103">
        <v>93680</v>
      </c>
      <c r="E168" s="103">
        <v>92840.926</v>
      </c>
      <c r="F168" s="44"/>
      <c r="G168" s="26" t="s">
        <v>172</v>
      </c>
      <c r="H168" s="36" t="s">
        <v>21</v>
      </c>
      <c r="I168" s="36">
        <v>15</v>
      </c>
      <c r="J168" s="36">
        <v>27</v>
      </c>
      <c r="K168" s="41">
        <f>J168/I168*100</f>
        <v>180</v>
      </c>
      <c r="L168" s="27"/>
      <c r="M168" s="38"/>
      <c r="N168" s="5"/>
    </row>
    <row r="169" spans="1:14" ht="67.5" customHeight="1">
      <c r="A169" s="220"/>
      <c r="B169" s="172"/>
      <c r="C169" s="173"/>
      <c r="D169" s="174"/>
      <c r="E169" s="174"/>
      <c r="F169" s="175"/>
      <c r="G169" s="59" t="s">
        <v>173</v>
      </c>
      <c r="H169" s="101" t="s">
        <v>20</v>
      </c>
      <c r="I169" s="101">
        <v>43.05</v>
      </c>
      <c r="J169" s="101">
        <v>43.05</v>
      </c>
      <c r="K169" s="109">
        <f>J169/I169*100</f>
        <v>100</v>
      </c>
      <c r="L169" s="27"/>
      <c r="M169" s="38"/>
      <c r="N169" s="5"/>
    </row>
    <row r="170" spans="1:14" ht="21.75" customHeight="1">
      <c r="A170" s="260" t="s">
        <v>24</v>
      </c>
      <c r="B170" s="261"/>
      <c r="C170" s="261"/>
      <c r="D170" s="261"/>
      <c r="E170" s="261"/>
      <c r="F170" s="261"/>
      <c r="G170" s="261"/>
      <c r="H170" s="261"/>
      <c r="I170" s="261"/>
      <c r="J170" s="261"/>
      <c r="K170" s="261"/>
      <c r="L170" s="261"/>
      <c r="M170" s="262"/>
      <c r="N170" s="5"/>
    </row>
    <row r="171" spans="1:14" ht="44.25" customHeight="1">
      <c r="A171" s="254">
        <v>22</v>
      </c>
      <c r="B171" s="263" t="s">
        <v>110</v>
      </c>
      <c r="C171" s="10" t="s">
        <v>43</v>
      </c>
      <c r="D171" s="81">
        <f>D172</f>
        <v>5000</v>
      </c>
      <c r="E171" s="81">
        <f>E172</f>
        <v>5000</v>
      </c>
      <c r="F171" s="13">
        <f>E171/D171*100</f>
        <v>100</v>
      </c>
      <c r="G171" s="37"/>
      <c r="H171" s="37"/>
      <c r="I171" s="37"/>
      <c r="J171" s="37"/>
      <c r="K171" s="16">
        <f>AVERAGE(K172)</f>
        <v>100</v>
      </c>
      <c r="L171" s="16">
        <f>K171/F171</f>
        <v>1</v>
      </c>
      <c r="M171" s="14" t="s">
        <v>22</v>
      </c>
      <c r="N171" s="5"/>
    </row>
    <row r="172" spans="1:14" ht="33.75" customHeight="1">
      <c r="A172" s="255"/>
      <c r="B172" s="264"/>
      <c r="C172" s="15" t="s">
        <v>42</v>
      </c>
      <c r="D172" s="21">
        <v>5000</v>
      </c>
      <c r="E172" s="22">
        <v>5000</v>
      </c>
      <c r="F172" s="29"/>
      <c r="G172" s="6" t="s">
        <v>111</v>
      </c>
      <c r="H172" s="8" t="s">
        <v>15</v>
      </c>
      <c r="I172" s="24">
        <v>3</v>
      </c>
      <c r="J172" s="8">
        <v>3</v>
      </c>
      <c r="K172" s="20">
        <f>J172/I172*100</f>
        <v>100</v>
      </c>
      <c r="L172" s="37"/>
      <c r="M172" s="37"/>
      <c r="N172" s="5"/>
    </row>
    <row r="173" spans="1:14" ht="42" customHeight="1">
      <c r="A173" s="254">
        <v>23</v>
      </c>
      <c r="B173" s="256" t="s">
        <v>112</v>
      </c>
      <c r="C173" s="10" t="s">
        <v>43</v>
      </c>
      <c r="D173" s="81">
        <f>D174</f>
        <v>896.424</v>
      </c>
      <c r="E173" s="81">
        <f>E174</f>
        <v>896.424</v>
      </c>
      <c r="F173" s="13">
        <f>E173/D173*100</f>
        <v>100</v>
      </c>
      <c r="G173" s="15"/>
      <c r="H173" s="37"/>
      <c r="I173" s="37"/>
      <c r="J173" s="37"/>
      <c r="K173" s="16">
        <f>AVERAGE(K174)</f>
        <v>100</v>
      </c>
      <c r="L173" s="16">
        <f>K173/F173</f>
        <v>1</v>
      </c>
      <c r="M173" s="14" t="s">
        <v>22</v>
      </c>
      <c r="N173" s="5"/>
    </row>
    <row r="174" spans="1:14" ht="160.5" customHeight="1">
      <c r="A174" s="255"/>
      <c r="B174" s="257"/>
      <c r="C174" s="15" t="s">
        <v>42</v>
      </c>
      <c r="D174" s="21">
        <v>896.424</v>
      </c>
      <c r="E174" s="21">
        <v>896.424</v>
      </c>
      <c r="F174" s="29"/>
      <c r="G174" s="15" t="s">
        <v>113</v>
      </c>
      <c r="H174" s="8" t="s">
        <v>13</v>
      </c>
      <c r="I174" s="24">
        <v>30.43</v>
      </c>
      <c r="J174" s="24">
        <v>30.43</v>
      </c>
      <c r="K174" s="20">
        <f>J174/I174*100</f>
        <v>100</v>
      </c>
      <c r="L174" s="37"/>
      <c r="M174" s="37"/>
      <c r="N174" s="5"/>
    </row>
    <row r="175" spans="1:13" ht="32.25" customHeight="1">
      <c r="A175" s="253" t="s">
        <v>71</v>
      </c>
      <c r="B175" s="253"/>
      <c r="C175" s="253"/>
      <c r="D175" s="253"/>
      <c r="E175" s="253"/>
      <c r="F175" s="253"/>
      <c r="G175" s="253"/>
      <c r="H175" s="253"/>
      <c r="I175" s="253"/>
      <c r="J175" s="253"/>
      <c r="K175" s="253"/>
      <c r="L175" s="253"/>
      <c r="M175" s="253"/>
    </row>
    <row r="176" spans="1:13" ht="15.75" customHeight="1">
      <c r="A176" s="79" t="s">
        <v>70</v>
      </c>
      <c r="B176" s="64" t="s">
        <v>237</v>
      </c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</row>
    <row r="177" spans="1:13" ht="15.75" customHeight="1">
      <c r="A177" s="79" t="s">
        <v>70</v>
      </c>
      <c r="B177" s="64" t="s">
        <v>238</v>
      </c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</row>
    <row r="178" spans="1:13" ht="15.75" customHeight="1">
      <c r="A178" s="79" t="s">
        <v>70</v>
      </c>
      <c r="B178" s="64" t="s">
        <v>86</v>
      </c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</row>
    <row r="179" spans="1:21" ht="74.25" customHeight="1">
      <c r="A179" s="75"/>
      <c r="B179" s="259" t="s">
        <v>242</v>
      </c>
      <c r="C179" s="259"/>
      <c r="D179" s="259"/>
      <c r="E179" s="259"/>
      <c r="F179" s="259"/>
      <c r="G179" s="259"/>
      <c r="H179" s="259"/>
      <c r="I179" s="259"/>
      <c r="J179" s="259"/>
      <c r="K179" s="259"/>
      <c r="L179" s="259"/>
      <c r="M179" s="259"/>
      <c r="N179" s="106"/>
      <c r="O179" s="106"/>
      <c r="P179" s="106"/>
      <c r="Q179" s="106"/>
      <c r="R179" s="106"/>
      <c r="S179" s="106"/>
      <c r="T179" s="106"/>
      <c r="U179" s="106"/>
    </row>
    <row r="180" spans="1:21" ht="42" customHeight="1">
      <c r="A180" s="75"/>
      <c r="B180" s="259" t="s">
        <v>243</v>
      </c>
      <c r="C180" s="259"/>
      <c r="D180" s="259"/>
      <c r="E180" s="259"/>
      <c r="F180" s="259"/>
      <c r="G180" s="259"/>
      <c r="H180" s="259"/>
      <c r="I180" s="259"/>
      <c r="J180" s="259"/>
      <c r="K180" s="259"/>
      <c r="L180" s="259"/>
      <c r="M180" s="259"/>
      <c r="N180" s="106"/>
      <c r="O180" s="106"/>
      <c r="P180" s="106"/>
      <c r="Q180" s="106"/>
      <c r="R180" s="106"/>
      <c r="S180" s="106"/>
      <c r="T180" s="106"/>
      <c r="U180" s="106"/>
    </row>
    <row r="181" spans="1:13" ht="21" customHeight="1">
      <c r="A181" s="75" t="s">
        <v>70</v>
      </c>
      <c r="B181" s="258" t="s">
        <v>241</v>
      </c>
      <c r="C181" s="258"/>
      <c r="D181" s="258"/>
      <c r="E181" s="258"/>
      <c r="F181" s="258"/>
      <c r="G181" s="258"/>
      <c r="H181" s="258"/>
      <c r="I181" s="258"/>
      <c r="J181" s="258"/>
      <c r="K181" s="258"/>
      <c r="L181" s="258"/>
      <c r="M181" s="258"/>
    </row>
    <row r="182" spans="1:13" ht="51.75" customHeight="1">
      <c r="A182" s="75"/>
      <c r="B182" s="258" t="s">
        <v>240</v>
      </c>
      <c r="C182" s="258"/>
      <c r="D182" s="258"/>
      <c r="E182" s="258"/>
      <c r="F182" s="258"/>
      <c r="G182" s="258"/>
      <c r="H182" s="258"/>
      <c r="I182" s="258"/>
      <c r="J182" s="258"/>
      <c r="K182" s="258"/>
      <c r="L182" s="258"/>
      <c r="M182" s="258"/>
    </row>
    <row r="183" spans="1:13" ht="42" customHeight="1">
      <c r="A183" s="75" t="s">
        <v>70</v>
      </c>
      <c r="B183" s="258" t="s">
        <v>239</v>
      </c>
      <c r="C183" s="258"/>
      <c r="D183" s="258"/>
      <c r="E183" s="258"/>
      <c r="F183" s="258"/>
      <c r="G183" s="258"/>
      <c r="H183" s="258"/>
      <c r="I183" s="258"/>
      <c r="J183" s="258"/>
      <c r="K183" s="258"/>
      <c r="L183" s="258"/>
      <c r="M183" s="258"/>
    </row>
    <row r="184" spans="1:13" ht="209.25" customHeight="1">
      <c r="A184" s="64"/>
      <c r="B184" s="65" t="s">
        <v>56</v>
      </c>
      <c r="C184" s="65"/>
      <c r="D184" s="65"/>
      <c r="E184" s="65"/>
      <c r="F184" s="65"/>
      <c r="G184" s="65"/>
      <c r="H184" s="65"/>
      <c r="I184" s="252" t="s">
        <v>58</v>
      </c>
      <c r="J184" s="252"/>
      <c r="K184" s="252"/>
      <c r="L184" s="252"/>
      <c r="M184" s="64"/>
    </row>
  </sheetData>
  <sheetProtection/>
  <mergeCells count="123">
    <mergeCell ref="B183:M183"/>
    <mergeCell ref="B182:M182"/>
    <mergeCell ref="A49:M49"/>
    <mergeCell ref="A63:M63"/>
    <mergeCell ref="A131:A133"/>
    <mergeCell ref="A68:M68"/>
    <mergeCell ref="A64:A67"/>
    <mergeCell ref="B80:B83"/>
    <mergeCell ref="A77:A78"/>
    <mergeCell ref="B77:B78"/>
    <mergeCell ref="B75:B76"/>
    <mergeCell ref="A69:A70"/>
    <mergeCell ref="C82:F83"/>
    <mergeCell ref="B155:B162"/>
    <mergeCell ref="A155:A162"/>
    <mergeCell ref="A1:M1"/>
    <mergeCell ref="H2:J2"/>
    <mergeCell ref="A2:A3"/>
    <mergeCell ref="F2:F3"/>
    <mergeCell ref="K2:K3"/>
    <mergeCell ref="B69:B70"/>
    <mergeCell ref="B2:B3"/>
    <mergeCell ref="C2:E2"/>
    <mergeCell ref="B60:B62"/>
    <mergeCell ref="C23:F29"/>
    <mergeCell ref="A5:M5"/>
    <mergeCell ref="M2:M3"/>
    <mergeCell ref="L2:L3"/>
    <mergeCell ref="G2:G3"/>
    <mergeCell ref="B35:B40"/>
    <mergeCell ref="B179:M179"/>
    <mergeCell ref="A71:A73"/>
    <mergeCell ref="B71:B73"/>
    <mergeCell ref="B64:B67"/>
    <mergeCell ref="A163:A164"/>
    <mergeCell ref="C35:F40"/>
    <mergeCell ref="A104:A109"/>
    <mergeCell ref="A86:A89"/>
    <mergeCell ref="A85:M85"/>
    <mergeCell ref="B86:B89"/>
    <mergeCell ref="B180:M180"/>
    <mergeCell ref="A145:A148"/>
    <mergeCell ref="A165:M165"/>
    <mergeCell ref="A168:A169"/>
    <mergeCell ref="A121:M121"/>
    <mergeCell ref="B94:B96"/>
    <mergeCell ref="A171:A172"/>
    <mergeCell ref="B171:B172"/>
    <mergeCell ref="A170:M170"/>
    <mergeCell ref="B145:B148"/>
    <mergeCell ref="I184:L184"/>
    <mergeCell ref="A149:M149"/>
    <mergeCell ref="A175:M175"/>
    <mergeCell ref="B104:B109"/>
    <mergeCell ref="A173:A174"/>
    <mergeCell ref="B173:B174"/>
    <mergeCell ref="A110:A113"/>
    <mergeCell ref="B110:B113"/>
    <mergeCell ref="C119:F120"/>
    <mergeCell ref="B181:M181"/>
    <mergeCell ref="B166:B167"/>
    <mergeCell ref="A166:A167"/>
    <mergeCell ref="A150:A154"/>
    <mergeCell ref="B163:B164"/>
    <mergeCell ref="A6:A9"/>
    <mergeCell ref="B6:B9"/>
    <mergeCell ref="B97:B103"/>
    <mergeCell ref="A97:A103"/>
    <mergeCell ref="B23:B29"/>
    <mergeCell ref="A23:A29"/>
    <mergeCell ref="A79:M79"/>
    <mergeCell ref="A75:A76"/>
    <mergeCell ref="A94:A96"/>
    <mergeCell ref="A74:M74"/>
    <mergeCell ref="A10:A15"/>
    <mergeCell ref="B10:B15"/>
    <mergeCell ref="C14:F15"/>
    <mergeCell ref="C16:F22"/>
    <mergeCell ref="A16:A22"/>
    <mergeCell ref="B16:B22"/>
    <mergeCell ref="A59:M59"/>
    <mergeCell ref="A60:A62"/>
    <mergeCell ref="C41:F41"/>
    <mergeCell ref="A42:A44"/>
    <mergeCell ref="B42:B44"/>
    <mergeCell ref="C57:F58"/>
    <mergeCell ref="B57:B58"/>
    <mergeCell ref="A57:A58"/>
    <mergeCell ref="C30:F34"/>
    <mergeCell ref="B30:B34"/>
    <mergeCell ref="A30:A34"/>
    <mergeCell ref="A45:A47"/>
    <mergeCell ref="B45:B47"/>
    <mergeCell ref="B50:B56"/>
    <mergeCell ref="A50:A56"/>
    <mergeCell ref="A35:A40"/>
    <mergeCell ref="B150:B154"/>
    <mergeCell ref="C152:F154"/>
    <mergeCell ref="C155:F162"/>
    <mergeCell ref="A80:A83"/>
    <mergeCell ref="B90:B93"/>
    <mergeCell ref="A90:A93"/>
    <mergeCell ref="C99:F103"/>
    <mergeCell ref="A134:A141"/>
    <mergeCell ref="A142:A143"/>
    <mergeCell ref="B131:B133"/>
    <mergeCell ref="C133:F133"/>
    <mergeCell ref="C148:F148"/>
    <mergeCell ref="C129:F130"/>
    <mergeCell ref="B134:B141"/>
    <mergeCell ref="C142:F143"/>
    <mergeCell ref="B142:B143"/>
    <mergeCell ref="A144:M144"/>
    <mergeCell ref="B168:B169"/>
    <mergeCell ref="C169:F169"/>
    <mergeCell ref="B115:B120"/>
    <mergeCell ref="A115:A120"/>
    <mergeCell ref="A122:A128"/>
    <mergeCell ref="B122:B128"/>
    <mergeCell ref="C126:F128"/>
    <mergeCell ref="B129:B130"/>
    <mergeCell ref="A129:A130"/>
    <mergeCell ref="C137:F141"/>
  </mergeCells>
  <printOptions/>
  <pageMargins left="0" right="0" top="0.1968503937007874" bottom="0" header="0" footer="0"/>
  <pageSetup horizontalDpi="600" verticalDpi="600" orientation="landscape" paperSize="9" scale="7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7">
      <selection activeCell="R12" sqref="R12"/>
    </sheetView>
  </sheetViews>
  <sheetFormatPr defaultColWidth="9.00390625" defaultRowHeight="12.75"/>
  <cols>
    <col min="1" max="1" width="4.125" style="0" customWidth="1"/>
    <col min="2" max="2" width="38.75390625" style="0" customWidth="1"/>
    <col min="3" max="3" width="5.625" style="0" customWidth="1"/>
    <col min="4" max="4" width="5.875" style="0" customWidth="1"/>
    <col min="5" max="5" width="7.25390625" style="0" customWidth="1"/>
    <col min="6" max="9" width="5.75390625" style="0" customWidth="1"/>
    <col min="10" max="10" width="15.375" style="0" customWidth="1"/>
    <col min="11" max="11" width="15.125" style="0" customWidth="1"/>
  </cols>
  <sheetData>
    <row r="1" spans="1:18" ht="43.5" customHeight="1">
      <c r="A1" s="280" t="s">
        <v>67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1"/>
      <c r="M1" s="1"/>
      <c r="N1" s="1"/>
      <c r="O1" s="1"/>
      <c r="P1" s="1"/>
      <c r="Q1" s="1"/>
      <c r="R1" s="1"/>
    </row>
    <row r="2" spans="1:18" ht="36.75" customHeight="1">
      <c r="A2" s="281" t="s">
        <v>2</v>
      </c>
      <c r="B2" s="283" t="s">
        <v>45</v>
      </c>
      <c r="C2" s="289" t="s">
        <v>68</v>
      </c>
      <c r="D2" s="290"/>
      <c r="E2" s="290"/>
      <c r="F2" s="290"/>
      <c r="G2" s="290"/>
      <c r="H2" s="290"/>
      <c r="I2" s="290"/>
      <c r="J2" s="291"/>
      <c r="K2" s="285" t="s">
        <v>3</v>
      </c>
      <c r="L2" s="1"/>
      <c r="M2" s="1"/>
      <c r="N2" s="1"/>
      <c r="O2" s="1"/>
      <c r="P2" s="1"/>
      <c r="Q2" s="1"/>
      <c r="R2" s="1"/>
    </row>
    <row r="3" spans="1:11" ht="132.75" customHeight="1">
      <c r="A3" s="282"/>
      <c r="B3" s="284"/>
      <c r="C3" s="105">
        <v>2014</v>
      </c>
      <c r="D3" s="68">
        <v>2015</v>
      </c>
      <c r="E3" s="68">
        <v>2016</v>
      </c>
      <c r="F3" s="68">
        <v>2017</v>
      </c>
      <c r="G3" s="68">
        <v>2018</v>
      </c>
      <c r="H3" s="68">
        <v>2019</v>
      </c>
      <c r="I3" s="68">
        <v>2020</v>
      </c>
      <c r="J3" s="69" t="s">
        <v>69</v>
      </c>
      <c r="K3" s="285"/>
    </row>
    <row r="4" spans="1:11" ht="15" customHeight="1">
      <c r="A4" s="70">
        <v>1</v>
      </c>
      <c r="B4" s="70">
        <v>2</v>
      </c>
      <c r="C4" s="70"/>
      <c r="D4" s="70">
        <v>3</v>
      </c>
      <c r="E4" s="70">
        <v>4</v>
      </c>
      <c r="F4" s="70">
        <v>5</v>
      </c>
      <c r="G4" s="71">
        <v>6</v>
      </c>
      <c r="H4" s="71"/>
      <c r="I4" s="71"/>
      <c r="J4" s="72">
        <v>7</v>
      </c>
      <c r="K4" s="72">
        <v>8</v>
      </c>
    </row>
    <row r="5" spans="1:11" ht="28.5" customHeight="1">
      <c r="A5" s="286" t="s">
        <v>36</v>
      </c>
      <c r="B5" s="287"/>
      <c r="C5" s="287"/>
      <c r="D5" s="287"/>
      <c r="E5" s="287"/>
      <c r="F5" s="287"/>
      <c r="G5" s="287"/>
      <c r="H5" s="287"/>
      <c r="I5" s="287"/>
      <c r="J5" s="287"/>
      <c r="K5" s="288"/>
    </row>
    <row r="6" spans="1:11" ht="41.25" customHeight="1">
      <c r="A6" s="37">
        <v>1</v>
      </c>
      <c r="B6" s="10" t="s">
        <v>77</v>
      </c>
      <c r="C6" s="12"/>
      <c r="D6" s="13"/>
      <c r="E6" s="13"/>
      <c r="F6" s="13"/>
      <c r="G6" s="73">
        <v>1</v>
      </c>
      <c r="H6" s="73">
        <v>1</v>
      </c>
      <c r="I6" s="73">
        <f>'2020'!L75</f>
        <v>1</v>
      </c>
      <c r="J6" s="73">
        <f>AVERAGE(C6:I6)</f>
        <v>1</v>
      </c>
      <c r="K6" s="14" t="s">
        <v>22</v>
      </c>
    </row>
    <row r="7" spans="1:17" ht="57" customHeight="1">
      <c r="A7" s="67">
        <v>2</v>
      </c>
      <c r="B7" s="9" t="s">
        <v>90</v>
      </c>
      <c r="C7" s="112"/>
      <c r="D7" s="13"/>
      <c r="E7" s="74"/>
      <c r="F7" s="74"/>
      <c r="G7" s="104"/>
      <c r="H7" s="104">
        <v>1</v>
      </c>
      <c r="I7" s="104">
        <f>'2020'!L77</f>
        <v>1</v>
      </c>
      <c r="J7" s="73">
        <f>AVERAGE(C7:I7)</f>
        <v>1</v>
      </c>
      <c r="K7" s="14" t="s">
        <v>22</v>
      </c>
      <c r="L7" s="92"/>
      <c r="M7" s="92"/>
      <c r="N7" s="92"/>
      <c r="O7" s="92"/>
      <c r="P7" s="92"/>
      <c r="Q7" s="92"/>
    </row>
    <row r="8" spans="1:17" ht="21.75" customHeight="1">
      <c r="A8" s="286" t="s">
        <v>26</v>
      </c>
      <c r="B8" s="287"/>
      <c r="C8" s="287"/>
      <c r="D8" s="287"/>
      <c r="E8" s="287"/>
      <c r="F8" s="287"/>
      <c r="G8" s="287"/>
      <c r="H8" s="287"/>
      <c r="I8" s="287"/>
      <c r="J8" s="287"/>
      <c r="K8" s="288"/>
      <c r="L8" s="160"/>
      <c r="M8" s="160"/>
      <c r="N8" s="160"/>
      <c r="O8" s="160"/>
      <c r="P8" s="92"/>
      <c r="Q8" s="92"/>
    </row>
    <row r="9" spans="1:17" ht="53.25" customHeight="1">
      <c r="A9" s="37">
        <v>3</v>
      </c>
      <c r="B9" s="10" t="s">
        <v>5</v>
      </c>
      <c r="C9" s="112">
        <v>0.97</v>
      </c>
      <c r="D9" s="13">
        <v>1.67</v>
      </c>
      <c r="E9" s="74">
        <v>1.92</v>
      </c>
      <c r="F9" s="74">
        <v>1.04</v>
      </c>
      <c r="G9" s="104">
        <v>1</v>
      </c>
      <c r="H9" s="13">
        <v>1</v>
      </c>
      <c r="I9" s="13">
        <f>'2020'!L97</f>
        <v>1</v>
      </c>
      <c r="J9" s="73">
        <f>AVERAGE(C9:I9)</f>
        <v>1.2285714285714284</v>
      </c>
      <c r="K9" s="14" t="s">
        <v>22</v>
      </c>
      <c r="L9" s="92"/>
      <c r="M9" s="92"/>
      <c r="N9" s="92"/>
      <c r="O9" s="92"/>
      <c r="P9" s="92"/>
      <c r="Q9" s="92"/>
    </row>
    <row r="10" spans="1:17" ht="18" customHeight="1">
      <c r="A10" s="286" t="s">
        <v>28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8"/>
      <c r="L10" s="92"/>
      <c r="M10" s="92"/>
      <c r="N10" s="92"/>
      <c r="O10" s="92"/>
      <c r="P10" s="92"/>
      <c r="Q10" s="92"/>
    </row>
    <row r="11" spans="1:17" ht="96.75" customHeight="1">
      <c r="A11" s="37">
        <v>4</v>
      </c>
      <c r="B11" s="10" t="s">
        <v>103</v>
      </c>
      <c r="C11" s="10"/>
      <c r="D11" s="13"/>
      <c r="E11" s="13"/>
      <c r="F11" s="13">
        <v>1.63</v>
      </c>
      <c r="G11" s="13">
        <v>1.55</v>
      </c>
      <c r="H11" s="13">
        <v>1.06</v>
      </c>
      <c r="I11" s="13">
        <f>'2020'!L122</f>
        <v>0.7420906505133328</v>
      </c>
      <c r="J11" s="73">
        <f>AVERAGE(C11:I11)</f>
        <v>1.2455226626283333</v>
      </c>
      <c r="K11" s="14" t="s">
        <v>22</v>
      </c>
      <c r="L11" s="92"/>
      <c r="M11" s="92"/>
      <c r="N11" s="92"/>
      <c r="O11" s="92"/>
      <c r="P11" s="92"/>
      <c r="Q11" s="92"/>
    </row>
    <row r="12" spans="1:17" ht="51.75" customHeight="1">
      <c r="A12" s="292" t="s">
        <v>244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91"/>
      <c r="M12" s="91"/>
      <c r="N12" s="91"/>
      <c r="O12" s="91"/>
      <c r="P12" s="91"/>
      <c r="Q12" s="91"/>
    </row>
    <row r="13" spans="1:17" ht="28.5" customHeight="1">
      <c r="A13" s="75" t="s">
        <v>70</v>
      </c>
      <c r="B13" s="293" t="s">
        <v>245</v>
      </c>
      <c r="C13" s="293"/>
      <c r="D13" s="293"/>
      <c r="E13" s="293"/>
      <c r="F13" s="293"/>
      <c r="G13" s="293"/>
      <c r="H13" s="293"/>
      <c r="I13" s="293"/>
      <c r="J13" s="293"/>
      <c r="K13" s="293"/>
      <c r="L13" s="76"/>
      <c r="M13" s="76"/>
      <c r="N13" s="76"/>
      <c r="O13" s="64"/>
      <c r="P13" s="64"/>
      <c r="Q13" s="64"/>
    </row>
    <row r="14" spans="1:11" ht="66.75" customHeight="1">
      <c r="A14" s="77" t="s">
        <v>56</v>
      </c>
      <c r="B14" s="77"/>
      <c r="C14" s="77"/>
      <c r="D14" s="77"/>
      <c r="E14" s="77"/>
      <c r="F14" s="78"/>
      <c r="G14" s="78"/>
      <c r="H14" s="78"/>
      <c r="I14" s="78"/>
      <c r="J14" s="294" t="s">
        <v>58</v>
      </c>
      <c r="K14" s="294"/>
    </row>
  </sheetData>
  <sheetProtection/>
  <mergeCells count="11">
    <mergeCell ref="A10:K10"/>
    <mergeCell ref="C2:J2"/>
    <mergeCell ref="A12:K12"/>
    <mergeCell ref="B13:K13"/>
    <mergeCell ref="J14:K14"/>
    <mergeCell ref="A1:K1"/>
    <mergeCell ref="A2:A3"/>
    <mergeCell ref="B2:B3"/>
    <mergeCell ref="K2:K3"/>
    <mergeCell ref="A5:K5"/>
    <mergeCell ref="A8:K8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$</cp:lastModifiedBy>
  <cp:lastPrinted>2021-02-10T06:00:51Z</cp:lastPrinted>
  <dcterms:created xsi:type="dcterms:W3CDTF">2010-12-27T05:18:51Z</dcterms:created>
  <dcterms:modified xsi:type="dcterms:W3CDTF">2021-12-14T06:39:30Z</dcterms:modified>
  <cp:category/>
  <cp:version/>
  <cp:contentType/>
  <cp:contentStatus/>
</cp:coreProperties>
</file>