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2023-2024гг." sheetId="2" r:id="rId1"/>
  </sheets>
  <definedNames>
    <definedName name="_xlnm.Print_Titles" localSheetId="0">'2023-2024гг.'!$15:$17</definedName>
  </definedNames>
  <calcPr calcId="124519"/>
</workbook>
</file>

<file path=xl/calcChain.xml><?xml version="1.0" encoding="utf-8"?>
<calcChain xmlns="http://schemas.openxmlformats.org/spreadsheetml/2006/main">
  <c r="D80" i="2"/>
  <c r="D70"/>
  <c r="C70"/>
  <c r="D66" l="1"/>
  <c r="C66"/>
  <c r="D40"/>
  <c r="C40"/>
  <c r="D42"/>
  <c r="C42"/>
  <c r="D30" l="1"/>
  <c r="C30"/>
  <c r="D79" l="1"/>
  <c r="C79"/>
  <c r="D67" l="1"/>
  <c r="C67"/>
  <c r="D58"/>
  <c r="C58"/>
  <c r="D54"/>
  <c r="C54"/>
  <c r="F79"/>
  <c r="E79"/>
  <c r="F70"/>
  <c r="F67" s="1"/>
  <c r="E70"/>
  <c r="E67" s="1"/>
  <c r="F66"/>
  <c r="F58" s="1"/>
  <c r="E66"/>
  <c r="E58" s="1"/>
  <c r="F54"/>
  <c r="E54"/>
  <c r="D23"/>
  <c r="D18" s="1"/>
  <c r="C23"/>
  <c r="D53" l="1"/>
  <c r="D52" s="1"/>
  <c r="C53"/>
  <c r="C52" s="1"/>
  <c r="F53"/>
  <c r="F52" s="1"/>
  <c r="F82" s="1"/>
  <c r="E53"/>
  <c r="E52" s="1"/>
  <c r="E82" s="1"/>
  <c r="D36"/>
  <c r="D35" s="1"/>
  <c r="D33"/>
  <c r="D48"/>
  <c r="D45"/>
  <c r="D43"/>
  <c r="D27"/>
  <c r="D21"/>
  <c r="D19"/>
  <c r="C48"/>
  <c r="C45"/>
  <c r="C43"/>
  <c r="C36"/>
  <c r="C35" s="1"/>
  <c r="C33"/>
  <c r="C27"/>
  <c r="C21"/>
  <c r="C19"/>
  <c r="C18" l="1"/>
  <c r="C82" s="1"/>
  <c r="D82"/>
  <c r="F18" l="1"/>
  <c r="F19"/>
  <c r="E19"/>
  <c r="E18"/>
</calcChain>
</file>

<file path=xl/sharedStrings.xml><?xml version="1.0" encoding="utf-8"?>
<sst xmlns="http://schemas.openxmlformats.org/spreadsheetml/2006/main" count="143" uniqueCount="139">
  <si>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</si>
  <si>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</si>
  <si>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</si>
  <si>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</si>
  <si>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</si>
  <si>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</si>
  <si>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</si>
  <si>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</si>
  <si>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</si>
  <si>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налоги и сборы (по отмененным местным налогам и сборам)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</si>
  <si>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</si>
  <si>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</si>
  <si>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</si>
  <si>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</si>
  <si>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</si>
  <si>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</si>
  <si>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</si>
  <si>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</si>
  <si>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(работ)</t>
  </si>
  <si>
    <t>Прочие доходы от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</si>
  <si>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</si>
  <si>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неналоговые доходы</t>
  </si>
  <si>
    <t>Дотации бюджетам городских округов на выравнивание бюджетной обеспеченности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</si>
  <si>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</si>
  <si>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Дотации бюджетам бюджетной системы Российской Федерации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</si>
  <si>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</si>
  <si>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</si>
  <si>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</si>
  <si>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</si>
  <si>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</si>
  <si>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</si>
  <si>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</si>
  <si>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</si>
  <si>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</si>
  <si>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</si>
  <si>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</si>
  <si>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</si>
  <si>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</si>
  <si>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Субвенции бюджетам бюджетной системы Российской Федерации</t>
  </si>
  <si>
    <t>Итого</t>
  </si>
  <si>
    <t>Наименование доходов</t>
  </si>
  <si>
    <t>Код бюджетной классификации Российской Федерации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</si>
  <si>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</si>
  <si>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</si>
  <si>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</si>
  <si>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</si>
  <si>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000 1 03 00000 00 0000 000</t>
  </si>
  <si>
    <t>000 1 01 02000 01 0000 110</t>
  </si>
  <si>
    <t>Налоги на товары (работы, услуги), реализуемые на территории Российской Федерации</t>
  </si>
  <si>
    <t>000 1 03 02000 01 0000 110</t>
  </si>
  <si>
    <t>Налоги на совокупный доход</t>
  </si>
  <si>
    <t>000 1 05 00000 00 0000 000</t>
  </si>
  <si>
    <t>000 1 05 01010 01 0000 110</t>
  </si>
  <si>
    <t>000 1 05 03000 01 0000 110</t>
  </si>
  <si>
    <t>000 1 05 04000 02 0000 110</t>
  </si>
  <si>
    <t>Налоги на имущество</t>
  </si>
  <si>
    <t>000 1 06 00000 00 0000 000</t>
  </si>
  <si>
    <t>000 1 06 01000 00 0000 110</t>
  </si>
  <si>
    <t>000 1 06 06000 00 0000 110</t>
  </si>
  <si>
    <t>Государственная пошлина</t>
  </si>
  <si>
    <t>000 1 08 00000 00 0000 000</t>
  </si>
  <si>
    <t>000 1 08 03000 01 0000 110</t>
  </si>
  <si>
    <t>000 1 08 07000 01 0000 110</t>
  </si>
  <si>
    <t>000 1 09 00000 00 0000 000</t>
  </si>
  <si>
    <t>000 1 09 07000 00 0000 110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</si>
  <si>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</si>
  <si>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</si>
  <si>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</si>
  <si>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000 1 11 05010 00 0000 120</t>
  </si>
  <si>
    <t>000 1 11 05030 00 0000 120</t>
  </si>
  <si>
    <t>000 1 11 05070 00 0000 120</t>
  </si>
  <si>
    <t>000 1 11 07000 00 0000 120</t>
  </si>
  <si>
    <t>000 1 11 09000 00 0000 120</t>
  </si>
  <si>
    <t>000 1 12 00000 00 0000 000</t>
  </si>
  <si>
    <t>000 1 12 01000 01 0000 120</t>
  </si>
  <si>
    <t>000 1 13 00000 00 0000 000</t>
  </si>
  <si>
    <t>000 1 13 01000 00 0000 130</t>
  </si>
  <si>
    <t>000 1 13 02990 00 0000 130</t>
  </si>
  <si>
    <t>Платежи при пользовании природными ресурсами</t>
  </si>
  <si>
    <t>Доходы от оказания платных услуг  и компенсации затрат государства</t>
  </si>
  <si>
    <t>Доходы от продажи материальных и нематериальных активов</t>
  </si>
  <si>
    <t>000 1 14 00000 00 0000 000</t>
  </si>
  <si>
    <t>000 1 14 02000 00 0000 000</t>
  </si>
  <si>
    <t>000 1 16 00000 00 0000 000</t>
  </si>
  <si>
    <t>Штрафы, санкции, возмещение ущерба</t>
  </si>
  <si>
    <t>000 1 17 00000 00 0000 000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</si>
  <si>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</si>
  <si>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</si>
  <si>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</si>
  <si>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</si>
  <si>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</si>
  <si>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000 2 02 15001 04 0000 150</t>
  </si>
  <si>
    <t>000 2 02 15010 04 0000 150</t>
  </si>
  <si>
    <t>000 2 02 20000 00 0000 150</t>
  </si>
  <si>
    <t>000 2 02 25555 04 0000 150</t>
  </si>
  <si>
    <t>000 2 02 30000 00 0000 150</t>
  </si>
  <si>
    <t>000 2 02 30013 04 0000 150</t>
  </si>
  <si>
    <t>000 2 02 30022 04 0000 150</t>
  </si>
  <si>
    <t>000 2 02 30024 04 0000 150</t>
  </si>
  <si>
    <t>000 2 02 30027 04 0000 150</t>
  </si>
  <si>
    <t>000 2 02 30029 04 0000 150</t>
  </si>
  <si>
    <t>000 2 02 35082 04 0000 150</t>
  </si>
  <si>
    <t>000 2 02 35120 04 0000 150</t>
  </si>
  <si>
    <t>000 2 02 35220 04 0000 150</t>
  </si>
  <si>
    <t>000 2 02 35250 04 0000 150</t>
  </si>
  <si>
    <t>000 2 02 35930 04 0000 150</t>
  </si>
  <si>
    <t>000 2 02 39999 04 0000 150</t>
  </si>
  <si>
    <t xml:space="preserve">Прочие субсидии бюджетам городских округов </t>
  </si>
  <si>
    <t>Задолженность и перерасчеты по отмененным налогам, сборам и иным обязательным платежам</t>
  </si>
  <si>
    <t>000 2 02 20041 04 0000 150</t>
  </si>
  <si>
    <t>000 2 02 29999 04 0000 150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</si>
  <si>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</si>
  <si>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</si>
  <si>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</si>
  <si>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к решению Собрания депутатов</t>
  </si>
  <si>
    <t>Приложение 2</t>
  </si>
  <si>
    <t>Озерского городского округа</t>
  </si>
  <si>
    <t>000 1 11 05020 00 0000 120</t>
  </si>
  <si>
    <t>2023 год</t>
  </si>
  <si>
    <t>000 2 02 25243 04 0000 150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</si>
  <si>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</si>
  <si>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000 2 02 40000 00 0000 150</t>
  </si>
  <si>
    <t>Иные межбюджетные трансферты</t>
  </si>
  <si>
    <t>000 2 02 49999 04 0000 150</t>
  </si>
  <si>
    <t>Прочие межбюджетные трансферты, передаваемые бюджетам городских округов</t>
  </si>
  <si>
    <t>Сумма, руб.</t>
  </si>
  <si>
    <t>000 2 02 25517 04 0000 150</t>
  </si>
  <si>
    <t>Субсидии бюджетам на поддержку творческой деятельности и техническое оснащение детских и кукольных театров</t>
  </si>
  <si>
    <t>000 2 02 45303 04 0000 150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</si>
  <si>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</si>
  <si>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Доходы бюджета Озерского городского округа на плановый период 2023 и 2024 годов</t>
  </si>
  <si>
    <t>000 2 02 25304 04 0000 150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</si>
  <si>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</t>
  </si>
  <si>
    <t>2024 год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</si>
  <si>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</si>
  <si>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</si>
  <si>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r>
      <t xml:space="preserve">от </t>
    </r>
    <r>
      <rPr>
        <u/>
        <sz val="12"/>
        <color theme="1"/>
        <rFont val="Times New Roman"/>
        <family val="1"/>
        <charset val="204"/>
      </rPr>
      <t>22.12.2021</t>
    </r>
    <r>
      <rPr>
        <sz val="12"/>
        <color theme="1"/>
        <rFont val="Times New Roman"/>
        <family val="1"/>
        <charset val="204"/>
      </rPr>
      <t xml:space="preserve"> № </t>
    </r>
    <r>
      <rPr>
        <u/>
        <sz val="12"/>
        <color theme="1"/>
        <rFont val="Times New Roman"/>
        <family val="1"/>
        <charset val="204"/>
      </rPr>
      <t>191</t>
    </r>
  </si>
  <si>
    <t xml:space="preserve">Приложение </t>
  </si>
  <si>
    <t>от _________ № ___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</si>
</sst>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5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/>
    <xf numFmtId="0" fontId="1" fillId="0" borderId="0" xfId="0" applyFont="1" applyFill="1" applyAlignment="1">
      <alignment vertical="center"/>
    </xf>
    <xf numFmtId="4" fontId="1" fillId="0" borderId="0" xfId="0" applyNumberFormat="1" applyFont="1" applyFill="1" applyAlignment="1">
      <alignment horizontal="right" vertical="center"/>
    </xf>
    <xf numFmtId="4" fontId="1" fillId="0" borderId="0" xfId="0" applyNumberFormat="1" applyFont="1" applyFill="1" applyAlignment="1">
      <alignment vertical="center"/>
    </xf>
    <xf numFmtId="3" fontId="1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3" fontId="1" fillId="0" borderId="0" xfId="1" applyFont="1" applyFill="1" applyAlignment="1">
      <alignment horizontal="center"/>
    </xf>
    <xf numFmtId="43" fontId="3" fillId="0" borderId="0" xfId="0" applyNumberFormat="1" applyFont="1" applyFill="1" applyAlignment="1">
      <alignment horizontal="center"/>
    </xf>
    <xf numFmtId="43" fontId="2" fillId="0" borderId="0" xfId="1" applyFont="1" applyFill="1"/>
    <xf numFmtId="0" fontId="3" fillId="0" borderId="1" xfId="0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2"/>
  <sheetViews>
    <sheetView tabSelected="1" topLeftCell="A75" workbookViewId="0">
      <selection activeCell="A75" sqref="A1:XFD1048576"/>
    </sheetView>
  </sheetViews>
  <sheetFormatPr defaultColWidth="8.88671875" defaultRowHeight="13.8"/>
  <cols>
    <col min="1" max="1" width="28.88671875" style="5" customWidth="1"/>
    <col min="2" max="2" width="46" style="17" customWidth="1"/>
    <col min="3" max="3" width="18.6640625" style="17" customWidth="1"/>
    <col min="4" max="4" width="17.109375" style="19" customWidth="1"/>
    <col min="5" max="5" width="27.5546875" style="3" hidden="1" customWidth="1"/>
    <col min="6" max="6" width="25.33203125" style="3" hidden="1" customWidth="1"/>
    <col min="7" max="16384" width="8.88671875" style="3"/>
  </cols>
  <sheetData>
    <row r="1" spans="1:4" ht="15.6">
      <c r="C1" s="29" t="s">
        <v>137</v>
      </c>
      <c r="D1" s="29"/>
    </row>
    <row r="2" spans="1:4" ht="15.6">
      <c r="C2" s="29" t="s">
        <v>114</v>
      </c>
      <c r="D2" s="29"/>
    </row>
    <row r="3" spans="1:4" ht="15.6">
      <c r="C3" s="29" t="s">
        <v>116</v>
      </c>
      <c r="D3" s="29"/>
    </row>
    <row r="4" spans="1:4" ht="15.6">
      <c r="C4" s="29" t="s">
        <v>138</v>
      </c>
      <c r="D4" s="29"/>
    </row>
    <row r="6" spans="1:4" ht="15.6">
      <c r="C6" s="28" t="s">
        <v>115</v>
      </c>
    </row>
    <row r="7" spans="1:4" ht="15.6">
      <c r="C7" s="28" t="s">
        <v>114</v>
      </c>
    </row>
    <row r="8" spans="1:4" ht="15.6">
      <c r="C8" s="28" t="s">
        <v>116</v>
      </c>
    </row>
    <row r="9" spans="1:4" ht="15.6">
      <c r="C9" s="28" t="s">
        <v>136</v>
      </c>
    </row>
    <row r="12" spans="1:4" ht="17.399999999999999">
      <c r="A12" s="34" t="s">
        <v>130</v>
      </c>
      <c r="B12" s="34"/>
      <c r="C12" s="34"/>
      <c r="D12" s="34"/>
    </row>
    <row r="13" spans="1:4" ht="18">
      <c r="A13" s="6"/>
      <c r="B13" s="6"/>
      <c r="C13" s="6"/>
    </row>
    <row r="14" spans="1:4">
      <c r="A14" s="3"/>
      <c r="D14" s="18"/>
    </row>
    <row r="15" spans="1:4" ht="25.5" customHeight="1">
      <c r="A15" s="30" t="s">
        <v>41</v>
      </c>
      <c r="B15" s="30" t="s">
        <v>40</v>
      </c>
      <c r="C15" s="32" t="s">
        <v>125</v>
      </c>
      <c r="D15" s="33"/>
    </row>
    <row r="16" spans="1:4" ht="27.75" customHeight="1">
      <c r="A16" s="31"/>
      <c r="B16" s="31"/>
      <c r="C16" s="12" t="s">
        <v>118</v>
      </c>
      <c r="D16" s="21" t="s">
        <v>133</v>
      </c>
    </row>
    <row r="17" spans="1:6" s="8" customFormat="1" ht="18">
      <c r="A17" s="1">
        <v>1</v>
      </c>
      <c r="B17" s="1">
        <v>2</v>
      </c>
      <c r="C17" s="1">
        <v>3</v>
      </c>
      <c r="D17" s="20">
        <v>4</v>
      </c>
      <c r="E17" s="24">
        <v>842920000</v>
      </c>
      <c r="F17" s="24">
        <v>842920000</v>
      </c>
    </row>
    <row r="18" spans="1:6" s="11" customFormat="1">
      <c r="A18" s="9" t="s">
        <v>42</v>
      </c>
      <c r="B18" s="25" t="s">
        <v>43</v>
      </c>
      <c r="C18" s="10">
        <f>C19+C21+C23+C27+C30+C33+C35+C43+C45+C48+C50+C51</f>
        <v>1006042143</v>
      </c>
      <c r="D18" s="10">
        <f>D19+D21+D23+D27+D30+D33+D35+D43+D45+D48+D50+D51</f>
        <v>1069237181</v>
      </c>
      <c r="E18" s="23">
        <f>C18-E17</f>
        <v>163122143</v>
      </c>
      <c r="F18" s="23">
        <f>F17-D18</f>
        <v>-226317181</v>
      </c>
    </row>
    <row r="19" spans="1:6" s="11" customFormat="1">
      <c r="A19" s="9" t="s">
        <v>44</v>
      </c>
      <c r="B19" s="25" t="s">
        <v>45</v>
      </c>
      <c r="C19" s="10">
        <f>C20</f>
        <v>684448600</v>
      </c>
      <c r="D19" s="10">
        <f>D20</f>
        <v>736847800</v>
      </c>
      <c r="E19" s="23">
        <f>C18/E17</f>
        <v>1.1935203139087933</v>
      </c>
      <c r="F19" s="23">
        <f>F17/D18</f>
        <v>0.78833771868245572</v>
      </c>
    </row>
    <row r="20" spans="1:6" s="8" customFormat="1">
      <c r="A20" s="7" t="s">
        <v>47</v>
      </c>
      <c r="B20" s="4" t="s">
        <v>0</v>
      </c>
      <c r="C20" s="27">
        <v>684448600</v>
      </c>
      <c r="D20" s="27">
        <v>736847800</v>
      </c>
      <c r="E20" s="22"/>
      <c r="F20" s="22"/>
    </row>
    <row r="21" spans="1:6" s="11" customFormat="1" ht="41.4">
      <c r="A21" s="12" t="s">
        <v>46</v>
      </c>
      <c r="B21" s="15" t="s">
        <v>48</v>
      </c>
      <c r="C21" s="10">
        <f>C22</f>
        <v>14065643</v>
      </c>
      <c r="D21" s="10">
        <f>D22</f>
        <v>14807681</v>
      </c>
    </row>
    <row r="22" spans="1:6" s="8" customFormat="1" ht="41.4">
      <c r="A22" s="1" t="s">
        <v>49</v>
      </c>
      <c r="B22" s="4" t="s">
        <v>1</v>
      </c>
      <c r="C22" s="27">
        <v>14065643</v>
      </c>
      <c r="D22" s="27">
        <v>14807681</v>
      </c>
    </row>
    <row r="23" spans="1:6" s="14" customFormat="1">
      <c r="A23" s="12" t="s">
        <v>51</v>
      </c>
      <c r="B23" s="15" t="s">
        <v>50</v>
      </c>
      <c r="C23" s="13">
        <f>SUM(C24:C26)</f>
        <v>150682000</v>
      </c>
      <c r="D23" s="13">
        <f>SUM(D24:D26)</f>
        <v>158853000</v>
      </c>
    </row>
    <row r="24" spans="1:6" ht="27.6">
      <c r="A24" s="1" t="s">
        <v>52</v>
      </c>
      <c r="B24" s="4" t="s">
        <v>2</v>
      </c>
      <c r="C24" s="2">
        <v>142123000</v>
      </c>
      <c r="D24" s="2">
        <v>149500000</v>
      </c>
    </row>
    <row r="25" spans="1:6">
      <c r="A25" s="1" t="s">
        <v>53</v>
      </c>
      <c r="B25" s="4" t="s">
        <v>3</v>
      </c>
      <c r="C25" s="2">
        <v>30000</v>
      </c>
      <c r="D25" s="2">
        <v>30000</v>
      </c>
    </row>
    <row r="26" spans="1:6" ht="27.6">
      <c r="A26" s="1" t="s">
        <v>54</v>
      </c>
      <c r="B26" s="4" t="s">
        <v>4</v>
      </c>
      <c r="C26" s="2">
        <v>8529000</v>
      </c>
      <c r="D26" s="2">
        <v>9323000</v>
      </c>
    </row>
    <row r="27" spans="1:6" s="14" customFormat="1">
      <c r="A27" s="12" t="s">
        <v>56</v>
      </c>
      <c r="B27" s="15" t="s">
        <v>55</v>
      </c>
      <c r="C27" s="13">
        <f>C28+C29</f>
        <v>68996500</v>
      </c>
      <c r="D27" s="13">
        <f>D28+D29</f>
        <v>70152500</v>
      </c>
    </row>
    <row r="28" spans="1:6">
      <c r="A28" s="1" t="s">
        <v>57</v>
      </c>
      <c r="B28" s="4" t="s">
        <v>5</v>
      </c>
      <c r="C28" s="2">
        <v>33842000</v>
      </c>
      <c r="D28" s="2">
        <v>34998000</v>
      </c>
    </row>
    <row r="29" spans="1:6">
      <c r="A29" s="1" t="s">
        <v>58</v>
      </c>
      <c r="B29" s="4" t="s">
        <v>6</v>
      </c>
      <c r="C29" s="2">
        <v>35154500</v>
      </c>
      <c r="D29" s="2">
        <v>35154500</v>
      </c>
    </row>
    <row r="30" spans="1:6" s="14" customFormat="1">
      <c r="A30" s="12" t="s">
        <v>60</v>
      </c>
      <c r="B30" s="15" t="s">
        <v>59</v>
      </c>
      <c r="C30" s="13">
        <f>SUM(C31:C32)</f>
        <v>10132000</v>
      </c>
      <c r="D30" s="13">
        <f>SUM(D31:D32)</f>
        <v>10132000</v>
      </c>
    </row>
    <row r="31" spans="1:6" ht="41.4">
      <c r="A31" s="1" t="s">
        <v>61</v>
      </c>
      <c r="B31" s="4" t="s">
        <v>7</v>
      </c>
      <c r="C31" s="2">
        <v>10000000</v>
      </c>
      <c r="D31" s="2">
        <v>10000000</v>
      </c>
    </row>
    <row r="32" spans="1:6" ht="49.5" customHeight="1">
      <c r="A32" s="1" t="s">
        <v>62</v>
      </c>
      <c r="B32" s="4" t="s">
        <v>8</v>
      </c>
      <c r="C32" s="2">
        <v>132000</v>
      </c>
      <c r="D32" s="2">
        <v>132000</v>
      </c>
    </row>
    <row r="33" spans="1:4" ht="41.4">
      <c r="A33" s="12" t="s">
        <v>63</v>
      </c>
      <c r="B33" s="15" t="s">
        <v>108</v>
      </c>
      <c r="C33" s="13">
        <f>C34</f>
        <v>2000</v>
      </c>
      <c r="D33" s="13">
        <f>D34</f>
        <v>2000</v>
      </c>
    </row>
    <row r="34" spans="1:4" ht="27.6">
      <c r="A34" s="1" t="s">
        <v>64</v>
      </c>
      <c r="B34" s="4" t="s">
        <v>9</v>
      </c>
      <c r="C34" s="2">
        <v>2000</v>
      </c>
      <c r="D34" s="2">
        <v>2000</v>
      </c>
    </row>
    <row r="35" spans="1:4" s="14" customFormat="1" ht="41.4">
      <c r="A35" s="12" t="s">
        <v>65</v>
      </c>
      <c r="B35" s="15" t="s">
        <v>66</v>
      </c>
      <c r="C35" s="13">
        <f>C36+C41+C42</f>
        <v>50882500</v>
      </c>
      <c r="D35" s="13">
        <f>D36+D41+D42</f>
        <v>50865500</v>
      </c>
    </row>
    <row r="36" spans="1:4" ht="96.6">
      <c r="A36" s="1" t="s">
        <v>67</v>
      </c>
      <c r="B36" s="26" t="s">
        <v>14</v>
      </c>
      <c r="C36" s="2">
        <f>C37+C38+C39+C40</f>
        <v>44070000</v>
      </c>
      <c r="D36" s="2">
        <f>D37+D38+D39+D40</f>
        <v>44070000</v>
      </c>
    </row>
    <row r="37" spans="1:4" ht="69">
      <c r="A37" s="1" t="s">
        <v>68</v>
      </c>
      <c r="B37" s="4" t="s">
        <v>10</v>
      </c>
      <c r="C37" s="2">
        <v>24400000</v>
      </c>
      <c r="D37" s="2">
        <v>24400000</v>
      </c>
    </row>
    <row r="38" spans="1:4" ht="96.6">
      <c r="A38" s="1" t="s">
        <v>117</v>
      </c>
      <c r="B38" s="26" t="s">
        <v>11</v>
      </c>
      <c r="C38" s="2">
        <v>6000000</v>
      </c>
      <c r="D38" s="2">
        <v>6000000</v>
      </c>
    </row>
    <row r="39" spans="1:4" ht="96.6">
      <c r="A39" s="1" t="s">
        <v>69</v>
      </c>
      <c r="B39" s="26" t="s">
        <v>12</v>
      </c>
      <c r="C39" s="2">
        <v>2500000</v>
      </c>
      <c r="D39" s="2">
        <v>2500000</v>
      </c>
    </row>
    <row r="40" spans="1:4" ht="55.2">
      <c r="A40" s="1" t="s">
        <v>70</v>
      </c>
      <c r="B40" s="4" t="s">
        <v>13</v>
      </c>
      <c r="C40" s="2">
        <f>2102000+200000+9000000-132000</f>
        <v>11170000</v>
      </c>
      <c r="D40" s="2">
        <f>2102000+200000+9000000-132000</f>
        <v>11170000</v>
      </c>
    </row>
    <row r="41" spans="1:4" ht="27.6">
      <c r="A41" s="1" t="s">
        <v>71</v>
      </c>
      <c r="B41" s="4" t="s">
        <v>15</v>
      </c>
      <c r="C41" s="2">
        <v>581500</v>
      </c>
      <c r="D41" s="2">
        <v>564500</v>
      </c>
    </row>
    <row r="42" spans="1:4" ht="96.6">
      <c r="A42" s="1" t="s">
        <v>72</v>
      </c>
      <c r="B42" s="26" t="s">
        <v>16</v>
      </c>
      <c r="C42" s="2">
        <f>5431000+800000</f>
        <v>6231000</v>
      </c>
      <c r="D42" s="2">
        <f>5431000+800000</f>
        <v>6231000</v>
      </c>
    </row>
    <row r="43" spans="1:4" ht="32.25" customHeight="1">
      <c r="A43" s="12" t="s">
        <v>73</v>
      </c>
      <c r="B43" s="15" t="s">
        <v>78</v>
      </c>
      <c r="C43" s="13">
        <f>C44</f>
        <v>18602900</v>
      </c>
      <c r="D43" s="13">
        <f>D44</f>
        <v>19346700</v>
      </c>
    </row>
    <row r="44" spans="1:4" ht="27.6">
      <c r="A44" s="1" t="s">
        <v>74</v>
      </c>
      <c r="B44" s="4" t="s">
        <v>17</v>
      </c>
      <c r="C44" s="2">
        <v>18602900</v>
      </c>
      <c r="D44" s="2">
        <v>19346700</v>
      </c>
    </row>
    <row r="45" spans="1:4" s="14" customFormat="1" ht="31.5" customHeight="1">
      <c r="A45" s="12" t="s">
        <v>75</v>
      </c>
      <c r="B45" s="15" t="s">
        <v>79</v>
      </c>
      <c r="C45" s="13">
        <f>C46+C47</f>
        <v>4830000</v>
      </c>
      <c r="D45" s="13">
        <f>D46+D47</f>
        <v>4830000</v>
      </c>
    </row>
    <row r="46" spans="1:4" ht="16.5" customHeight="1">
      <c r="A46" s="1" t="s">
        <v>76</v>
      </c>
      <c r="B46" s="4" t="s">
        <v>18</v>
      </c>
      <c r="C46" s="2">
        <v>4200000</v>
      </c>
      <c r="D46" s="2">
        <v>4200000</v>
      </c>
    </row>
    <row r="47" spans="1:4" ht="27.6">
      <c r="A47" s="1" t="s">
        <v>77</v>
      </c>
      <c r="B47" s="4" t="s">
        <v>19</v>
      </c>
      <c r="C47" s="2">
        <v>630000</v>
      </c>
      <c r="D47" s="2">
        <v>630000</v>
      </c>
    </row>
    <row r="48" spans="1:4" ht="27.6" hidden="1">
      <c r="A48" s="12" t="s">
        <v>81</v>
      </c>
      <c r="B48" s="15" t="s">
        <v>80</v>
      </c>
      <c r="C48" s="13">
        <f>C49</f>
        <v>0</v>
      </c>
      <c r="D48" s="13">
        <f>D49</f>
        <v>0</v>
      </c>
    </row>
    <row r="49" spans="1:6" ht="82.8" hidden="1">
      <c r="A49" s="1" t="s">
        <v>82</v>
      </c>
      <c r="B49" s="26" t="s">
        <v>20</v>
      </c>
      <c r="C49" s="2">
        <v>0</v>
      </c>
      <c r="D49" s="2">
        <v>0</v>
      </c>
    </row>
    <row r="50" spans="1:6" s="14" customFormat="1" ht="16.5" customHeight="1">
      <c r="A50" s="12" t="s">
        <v>83</v>
      </c>
      <c r="B50" s="15" t="s">
        <v>84</v>
      </c>
      <c r="C50" s="13">
        <v>3400000</v>
      </c>
      <c r="D50" s="13">
        <v>3400000</v>
      </c>
    </row>
    <row r="51" spans="1:6" s="14" customFormat="1" hidden="1">
      <c r="A51" s="12" t="s">
        <v>85</v>
      </c>
      <c r="B51" s="15" t="s">
        <v>21</v>
      </c>
      <c r="C51" s="13">
        <v>0</v>
      </c>
      <c r="D51" s="13">
        <v>0</v>
      </c>
    </row>
    <row r="52" spans="1:6">
      <c r="A52" s="9" t="s">
        <v>86</v>
      </c>
      <c r="B52" s="25" t="s">
        <v>87</v>
      </c>
      <c r="C52" s="10">
        <f t="shared" ref="C52:D52" si="0">C53</f>
        <v>2790206400</v>
      </c>
      <c r="D52" s="10">
        <f t="shared" si="0"/>
        <v>2808572800</v>
      </c>
      <c r="E52" s="10">
        <f t="shared" ref="E52:F52" si="1">E53</f>
        <v>2675660900</v>
      </c>
      <c r="F52" s="10">
        <f t="shared" si="1"/>
        <v>2622137400</v>
      </c>
    </row>
    <row r="53" spans="1:6" ht="41.4">
      <c r="A53" s="12" t="s">
        <v>88</v>
      </c>
      <c r="B53" s="15" t="s">
        <v>89</v>
      </c>
      <c r="C53" s="10">
        <f>C54+C58+C67+C79</f>
        <v>2790206400</v>
      </c>
      <c r="D53" s="10">
        <f>D54+D58+D67+D79</f>
        <v>2808572800</v>
      </c>
      <c r="E53" s="10">
        <f>E54+E58+E67+E79</f>
        <v>2675660900</v>
      </c>
      <c r="F53" s="10">
        <f>F54+F58+F67+F79</f>
        <v>2622137400</v>
      </c>
    </row>
    <row r="54" spans="1:6" s="14" customFormat="1" ht="27.6">
      <c r="A54" s="12" t="s">
        <v>90</v>
      </c>
      <c r="B54" s="15" t="s">
        <v>24</v>
      </c>
      <c r="C54" s="13">
        <f t="shared" ref="C54:D54" si="2">SUM(C55:C57)</f>
        <v>694752500</v>
      </c>
      <c r="D54" s="13">
        <f t="shared" si="2"/>
        <v>674557500</v>
      </c>
      <c r="E54" s="13">
        <f t="shared" ref="E54:F54" si="3">SUM(E55:E57)</f>
        <v>766261800</v>
      </c>
      <c r="F54" s="13">
        <f t="shared" si="3"/>
        <v>718671800</v>
      </c>
    </row>
    <row r="55" spans="1:6" ht="27.6">
      <c r="A55" s="1" t="s">
        <v>91</v>
      </c>
      <c r="B55" s="4" t="s">
        <v>22</v>
      </c>
      <c r="C55" s="2">
        <v>51111000</v>
      </c>
      <c r="D55" s="2">
        <v>47546000</v>
      </c>
      <c r="E55" s="2">
        <v>48643000</v>
      </c>
      <c r="F55" s="2">
        <v>36561000</v>
      </c>
    </row>
    <row r="56" spans="1:6" ht="63" customHeight="1">
      <c r="A56" s="1" t="s">
        <v>112</v>
      </c>
      <c r="B56" s="4" t="s">
        <v>113</v>
      </c>
      <c r="C56" s="2">
        <v>334258500</v>
      </c>
      <c r="D56" s="2">
        <v>334258500</v>
      </c>
      <c r="E56" s="2">
        <v>372727800</v>
      </c>
      <c r="F56" s="2">
        <v>372727800</v>
      </c>
    </row>
    <row r="57" spans="1:6" ht="61.5" customHeight="1">
      <c r="A57" s="1" t="s">
        <v>92</v>
      </c>
      <c r="B57" s="4" t="s">
        <v>23</v>
      </c>
      <c r="C57" s="2">
        <v>309383000</v>
      </c>
      <c r="D57" s="2">
        <v>292753000</v>
      </c>
      <c r="E57" s="2">
        <v>344891000</v>
      </c>
      <c r="F57" s="2">
        <v>309383000</v>
      </c>
    </row>
    <row r="58" spans="1:6" s="14" customFormat="1" ht="43.5" customHeight="1">
      <c r="A58" s="12" t="s">
        <v>93</v>
      </c>
      <c r="B58" s="15" t="s">
        <v>26</v>
      </c>
      <c r="C58" s="13">
        <f t="shared" ref="C58:D58" si="4">SUM(C59:C66)</f>
        <v>288042900</v>
      </c>
      <c r="D58" s="13">
        <f t="shared" si="4"/>
        <v>311122700</v>
      </c>
      <c r="E58" s="13">
        <f>SUM(E59:E66)</f>
        <v>263217400</v>
      </c>
      <c r="F58" s="13">
        <f>SUM(F59:F66)</f>
        <v>241915600</v>
      </c>
    </row>
    <row r="59" spans="1:6" ht="82.8">
      <c r="A59" s="1" t="s">
        <v>109</v>
      </c>
      <c r="B59" s="4" t="s">
        <v>111</v>
      </c>
      <c r="C59" s="2">
        <v>45441100</v>
      </c>
      <c r="D59" s="2">
        <v>45441100</v>
      </c>
      <c r="E59" s="2">
        <v>48391500</v>
      </c>
      <c r="F59" s="2">
        <v>47611000</v>
      </c>
    </row>
    <row r="60" spans="1:6" ht="41.4">
      <c r="A60" s="1" t="s">
        <v>119</v>
      </c>
      <c r="B60" s="4" t="s">
        <v>120</v>
      </c>
      <c r="C60" s="2">
        <v>23255800</v>
      </c>
      <c r="D60" s="2">
        <v>23255800</v>
      </c>
      <c r="E60" s="2"/>
      <c r="F60" s="2"/>
    </row>
    <row r="61" spans="1:6" ht="69">
      <c r="A61" s="1" t="s">
        <v>131</v>
      </c>
      <c r="B61" s="4" t="s">
        <v>132</v>
      </c>
      <c r="C61" s="2">
        <v>38523400</v>
      </c>
      <c r="D61" s="2">
        <v>39605300</v>
      </c>
      <c r="E61" s="2"/>
      <c r="F61" s="2"/>
    </row>
    <row r="62" spans="1:6" ht="41.4">
      <c r="A62" s="1" t="s">
        <v>134</v>
      </c>
      <c r="B62" s="4" t="s">
        <v>135</v>
      </c>
      <c r="C62" s="2">
        <v>8402800</v>
      </c>
      <c r="D62" s="2">
        <v>8754900</v>
      </c>
      <c r="E62" s="2"/>
      <c r="F62" s="2"/>
    </row>
    <row r="63" spans="1:6" ht="41.4">
      <c r="A63" s="1" t="s">
        <v>126</v>
      </c>
      <c r="B63" s="4" t="s">
        <v>127</v>
      </c>
      <c r="C63" s="2">
        <v>1303600</v>
      </c>
      <c r="D63" s="2">
        <v>1436300</v>
      </c>
      <c r="E63" s="2">
        <v>2370100</v>
      </c>
      <c r="F63" s="2">
        <v>2063400</v>
      </c>
    </row>
    <row r="64" spans="1:6" s="14" customFormat="1" ht="69">
      <c r="A64" s="1" t="s">
        <v>94</v>
      </c>
      <c r="B64" s="4" t="s">
        <v>25</v>
      </c>
      <c r="C64" s="2">
        <v>31718700</v>
      </c>
      <c r="D64" s="2">
        <v>35071800</v>
      </c>
      <c r="E64" s="2">
        <v>31951000</v>
      </c>
      <c r="F64" s="2">
        <v>31951000</v>
      </c>
    </row>
    <row r="65" spans="1:6" ht="41.4" hidden="1">
      <c r="A65" s="1" t="s">
        <v>119</v>
      </c>
      <c r="B65" s="4" t="s">
        <v>120</v>
      </c>
      <c r="C65" s="2">
        <v>0</v>
      </c>
      <c r="D65" s="2">
        <v>0</v>
      </c>
      <c r="E65" s="2">
        <v>0</v>
      </c>
      <c r="F65" s="2">
        <v>0</v>
      </c>
    </row>
    <row r="66" spans="1:6">
      <c r="A66" s="1" t="s">
        <v>110</v>
      </c>
      <c r="B66" s="4" t="s">
        <v>107</v>
      </c>
      <c r="C66" s="2">
        <f>17023800+2144200+22268500+201900+10645000+498000+4953200+11288200+312100+977600+1771400+1078800+23670000+352200+176100+176100+369000+36583100+477300+479700+3951300</f>
        <v>139397500</v>
      </c>
      <c r="D66" s="2">
        <f>2088900+17023800+2429600+16180500+201900+10645000+498000+4953200+312100+26709500+977600+1771400+1078800+23670000+352200+176100+176100+369000+34657700+477300+479700+2721600+9607500</f>
        <v>157557500</v>
      </c>
      <c r="E66" s="2">
        <f>960500+10444700+361300+4953200+2249900+2951300+1129600+681300+23255800+352200+176100+352000+1000000+284000+21268700+586200+52035600+1398100+17388400+234400+38441500</f>
        <v>180504800</v>
      </c>
      <c r="F66" s="2">
        <f>11400000+960500+10444700+361300+4953200+2249900+2951300+1129600+681300+23255800+352200+176100+352000+1000000+284000+21268700+586200+37809400+1398100+234400+38441500</f>
        <v>160290200</v>
      </c>
    </row>
    <row r="67" spans="1:6" ht="27.6">
      <c r="A67" s="12" t="s">
        <v>95</v>
      </c>
      <c r="B67" s="15" t="s">
        <v>38</v>
      </c>
      <c r="C67" s="13">
        <f>SUM(C68:C78)</f>
        <v>1765774600</v>
      </c>
      <c r="D67" s="13">
        <f t="shared" ref="D67" si="5">SUM(D68:D78)</f>
        <v>1782337900</v>
      </c>
      <c r="E67" s="13">
        <f>SUM(E68:E78)</f>
        <v>1646081700</v>
      </c>
      <c r="F67" s="13">
        <f t="shared" ref="F67" si="6">SUM(F68:F78)</f>
        <v>1661450000</v>
      </c>
    </row>
    <row r="68" spans="1:6" ht="62.25" customHeight="1">
      <c r="A68" s="1" t="s">
        <v>96</v>
      </c>
      <c r="B68" s="4" t="s">
        <v>27</v>
      </c>
      <c r="C68" s="2">
        <v>3780900</v>
      </c>
      <c r="D68" s="2">
        <v>3904000</v>
      </c>
      <c r="E68" s="2">
        <v>3508200</v>
      </c>
      <c r="F68" s="2">
        <v>3639300</v>
      </c>
    </row>
    <row r="69" spans="1:6" ht="41.4">
      <c r="A69" s="1" t="s">
        <v>97</v>
      </c>
      <c r="B69" s="4" t="s">
        <v>28</v>
      </c>
      <c r="C69" s="2">
        <v>22542100</v>
      </c>
      <c r="D69" s="2">
        <v>24909800</v>
      </c>
      <c r="E69" s="2">
        <v>22089100</v>
      </c>
      <c r="F69" s="2">
        <v>24456800</v>
      </c>
    </row>
    <row r="70" spans="1:6" ht="41.4">
      <c r="A70" s="1" t="s">
        <v>98</v>
      </c>
      <c r="B70" s="4" t="s">
        <v>29</v>
      </c>
      <c r="C70" s="2">
        <f>702600+486879400+399204200+1433400+14535800+187918400+12682700+14956500+13772200+40334800+2467600+5707000+411800+3949300+680200+14603500+17414400+5572600+66000+69804600+27800+268016400+317400+148800+552000+7200+12000</f>
        <v>1562178600</v>
      </c>
      <c r="D70" s="2">
        <f>702600+486879400+399204200+1433400+14535800+186691000+12682700+15537700+14489500+40780800+2467600+5935200+428300+3949300+680200+15187600+18111000+5572600+66000+70251600+27800+278737000+317400+148800+552000+7200+12000</f>
        <v>1575388700</v>
      </c>
      <c r="E70" s="2">
        <f>316900+515300+35752300+16411700+1830400+5191300+3545700+263598900+14605600+225400+48500+11735500+754000+67300+5109500+58046000+702600+139000+14386000+7434900+1261600+174945800+394242800+461847300</f>
        <v>1472714300</v>
      </c>
      <c r="F70" s="2">
        <f>316900+515300+35885400+17068200+1830400+5399000+3545700+274142900+15189800+234400+48500+12204900+784100+67300+5109500+58127800+702600+139000+14386000+7434900+1261600+174945800+394242800+461847300</f>
        <v>1485430100</v>
      </c>
    </row>
    <row r="71" spans="1:6" ht="55.2">
      <c r="A71" s="1" t="s">
        <v>99</v>
      </c>
      <c r="B71" s="4" t="s">
        <v>30</v>
      </c>
      <c r="C71" s="2">
        <v>27487900</v>
      </c>
      <c r="D71" s="2">
        <v>27685000</v>
      </c>
      <c r="E71" s="2">
        <v>26158100</v>
      </c>
      <c r="F71" s="2">
        <v>26337000</v>
      </c>
    </row>
    <row r="72" spans="1:6" ht="82.8">
      <c r="A72" s="1" t="s">
        <v>100</v>
      </c>
      <c r="B72" s="4" t="s">
        <v>31</v>
      </c>
      <c r="C72" s="2">
        <v>23562600</v>
      </c>
      <c r="D72" s="2">
        <v>23562600</v>
      </c>
      <c r="E72" s="2">
        <v>24702700</v>
      </c>
      <c r="F72" s="2">
        <v>24702700</v>
      </c>
    </row>
    <row r="73" spans="1:6" ht="69">
      <c r="A73" s="1" t="s">
        <v>101</v>
      </c>
      <c r="B73" s="4" t="s">
        <v>32</v>
      </c>
      <c r="C73" s="2">
        <v>28374100</v>
      </c>
      <c r="D73" s="2">
        <v>28374100</v>
      </c>
      <c r="E73" s="2">
        <v>4193300</v>
      </c>
      <c r="F73" s="2">
        <v>4193300</v>
      </c>
    </row>
    <row r="74" spans="1:6" ht="69">
      <c r="A74" s="1" t="s">
        <v>102</v>
      </c>
      <c r="B74" s="4" t="s">
        <v>33</v>
      </c>
      <c r="C74" s="2">
        <v>1700</v>
      </c>
      <c r="D74" s="2">
        <v>1500</v>
      </c>
      <c r="E74" s="2">
        <v>23100</v>
      </c>
      <c r="F74" s="2">
        <v>1600</v>
      </c>
    </row>
    <row r="75" spans="1:6" ht="82.8">
      <c r="A75" s="1" t="s">
        <v>103</v>
      </c>
      <c r="B75" s="4" t="s">
        <v>34</v>
      </c>
      <c r="C75" s="2">
        <v>12921700</v>
      </c>
      <c r="D75" s="2">
        <v>13438600</v>
      </c>
      <c r="E75" s="2">
        <v>12012800</v>
      </c>
      <c r="F75" s="2">
        <v>12493300</v>
      </c>
    </row>
    <row r="76" spans="1:6" ht="48" customHeight="1">
      <c r="A76" s="1" t="s">
        <v>104</v>
      </c>
      <c r="B76" s="4" t="s">
        <v>35</v>
      </c>
      <c r="C76" s="2">
        <v>81759400</v>
      </c>
      <c r="D76" s="2">
        <v>81759400</v>
      </c>
      <c r="E76" s="2">
        <v>77396600</v>
      </c>
      <c r="F76" s="2">
        <v>77396600</v>
      </c>
    </row>
    <row r="77" spans="1:6" ht="41.4">
      <c r="A77" s="1" t="s">
        <v>105</v>
      </c>
      <c r="B77" s="4" t="s">
        <v>36</v>
      </c>
      <c r="C77" s="2">
        <v>3004300</v>
      </c>
      <c r="D77" s="2">
        <v>3152900</v>
      </c>
      <c r="E77" s="2">
        <v>3133900</v>
      </c>
      <c r="F77" s="2">
        <v>2649700</v>
      </c>
    </row>
    <row r="78" spans="1:6">
      <c r="A78" s="1" t="s">
        <v>106</v>
      </c>
      <c r="B78" s="4" t="s">
        <v>37</v>
      </c>
      <c r="C78" s="2">
        <v>161300</v>
      </c>
      <c r="D78" s="2">
        <v>161300</v>
      </c>
      <c r="E78" s="2">
        <v>149600</v>
      </c>
      <c r="F78" s="2">
        <v>149600</v>
      </c>
    </row>
    <row r="79" spans="1:6">
      <c r="A79" s="12" t="s">
        <v>121</v>
      </c>
      <c r="B79" s="15" t="s">
        <v>122</v>
      </c>
      <c r="C79" s="13">
        <f>SUM(C80:C81)</f>
        <v>41636400</v>
      </c>
      <c r="D79" s="13">
        <f>SUM(D80:D81)</f>
        <v>40554700</v>
      </c>
      <c r="E79" s="13">
        <f t="shared" ref="E79:F79" si="7">SUM(E81)</f>
        <v>100000</v>
      </c>
      <c r="F79" s="13">
        <f t="shared" si="7"/>
        <v>100000</v>
      </c>
    </row>
    <row r="80" spans="1:6" ht="82.8">
      <c r="A80" s="1" t="s">
        <v>128</v>
      </c>
      <c r="B80" s="4" t="s">
        <v>129</v>
      </c>
      <c r="C80" s="2">
        <v>41536400</v>
      </c>
      <c r="D80" s="2">
        <f>45056100-4501400</f>
        <v>40554700</v>
      </c>
      <c r="E80" s="13"/>
      <c r="F80" s="13"/>
    </row>
    <row r="81" spans="1:6" ht="27.6">
      <c r="A81" s="1" t="s">
        <v>123</v>
      </c>
      <c r="B81" s="4" t="s">
        <v>124</v>
      </c>
      <c r="C81" s="2">
        <v>100000</v>
      </c>
      <c r="D81" s="2">
        <v>0</v>
      </c>
      <c r="E81" s="2">
        <v>100000</v>
      </c>
      <c r="F81" s="2">
        <v>100000</v>
      </c>
    </row>
    <row r="82" spans="1:6">
      <c r="A82" s="16"/>
      <c r="B82" s="12" t="s">
        <v>39</v>
      </c>
      <c r="C82" s="13">
        <f>C18+C52</f>
        <v>3796248543</v>
      </c>
      <c r="D82" s="13">
        <f>D18+D52</f>
        <v>3877809981</v>
      </c>
      <c r="E82" s="13">
        <f>E17+E52</f>
        <v>3518580900</v>
      </c>
      <c r="F82" s="13">
        <f>F17+F52</f>
        <v>3465057400</v>
      </c>
    </row>
  </sheetData>
  <mergeCells count="8">
    <mergeCell ref="C1:D1"/>
    <mergeCell ref="A15:A16"/>
    <mergeCell ref="B15:B16"/>
    <mergeCell ref="C15:D15"/>
    <mergeCell ref="C2:D2"/>
    <mergeCell ref="C3:D3"/>
    <mergeCell ref="C4:D4"/>
    <mergeCell ref="A12:D12"/>
  </mergeCells>
  <pageMargins left="0.98425196850393704" right="0.59055118110236227" top="0.78740157480314965" bottom="0.78740157480314965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2023-2024гг.</vt:lpstr>
      <vt:lpstr>'2023-2024гг.'!Заголовки_для_печати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2022-09-09T06:34:37Z</dcterms:modified>
</cp:coreProperties>
</file>