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0" activeTab="0"/>
  </bookViews>
  <sheets>
    <sheet name="2022" sheetId="1" r:id="rId1"/>
  </sheets>
  <definedNames>
    <definedName name="_xlnm.Print_Titles" localSheetId="0">'2022'!$2:$4</definedName>
  </definedNames>
  <calcPr fullCalcOnLoad="1"/>
</workbook>
</file>

<file path=xl/sharedStrings.xml><?xml version="1.0" encoding="utf-8"?>
<sst xmlns="http://schemas.openxmlformats.org/spreadsheetml/2006/main" count="441" uniqueCount="238">
  <si>
    <t>Актуализация сведений дежурного (опорного) плана застройки и инженерной инфраструктуры населенных пунктов Озерского городского округа</t>
  </si>
  <si>
    <t>№ п/п</t>
  </si>
  <si>
    <t>Эффективность использования бюджетных средств</t>
  </si>
  <si>
    <t>Количество выполненных лабораторных исследований компонентов окружающей среды</t>
  </si>
  <si>
    <t>Количество исследований воды и песка</t>
  </si>
  <si>
    <t>Количество муниципальных служащих, прошедших повышение квалификации на краткосрочных курсах</t>
  </si>
  <si>
    <t>Количество вырубленных старовозрастных, больных и аварийных деревьев на территории Озерского городского округа</t>
  </si>
  <si>
    <t>Объем ликвидированных несанкционированных свалок</t>
  </si>
  <si>
    <t>ед. изм.</t>
  </si>
  <si>
    <t>%</t>
  </si>
  <si>
    <t>чел.</t>
  </si>
  <si>
    <t>ед.</t>
  </si>
  <si>
    <t>семей</t>
  </si>
  <si>
    <t>км.</t>
  </si>
  <si>
    <t>кв. м.</t>
  </si>
  <si>
    <t>га</t>
  </si>
  <si>
    <t>шт.</t>
  </si>
  <si>
    <t>Высокая</t>
  </si>
  <si>
    <t>Управление образования администрации Озерского городского округа</t>
  </si>
  <si>
    <t>Управление социальной защиты населения администрации Озерского городского округа</t>
  </si>
  <si>
    <t>Управление жилищно-коммунального хозяйства администрации Озерского городского округа</t>
  </si>
  <si>
    <t>Подпрограмма "Оказание молодым семьям государственной поддержки для улучшения жилищных условий"</t>
  </si>
  <si>
    <t>Управление капитального строительства и благоустройства администрации Озерского городского округа</t>
  </si>
  <si>
    <t>Управление имущественных отношений администрации Озерского городского округа</t>
  </si>
  <si>
    <t>куб.м.</t>
  </si>
  <si>
    <t>Администрация Озерского городского округа (Отдел кадров и муниципальной службы администрации округа)</t>
  </si>
  <si>
    <t>Администрация Озерского городского округа (Отдел охраны окружающей среды администрации округа)</t>
  </si>
  <si>
    <t>иссл.</t>
  </si>
  <si>
    <t>Администрация Озерского городского округа (Отдел по режиму администрации округа)</t>
  </si>
  <si>
    <t>Администрация Озерского городского округа (Служба безопасности и взаимодействия с правоохранительными органами администрации округа)</t>
  </si>
  <si>
    <t>Управление по делам ГО и ЧС администрации Озерского городского округа</t>
  </si>
  <si>
    <t>Управление архитектуры и градостроительства администрации Озерского городского округа</t>
  </si>
  <si>
    <t>Межбюджетные трансферты из федерального бюджета</t>
  </si>
  <si>
    <t>Межбюджетные трансферты из областного бюджета</t>
  </si>
  <si>
    <t>Средства бюджета округа</t>
  </si>
  <si>
    <t>Всего по муниципальной программе:</t>
  </si>
  <si>
    <t>Источник финансирования</t>
  </si>
  <si>
    <t>Наименование муниципальной программы (подпрограммы)</t>
  </si>
  <si>
    <t>Плановые</t>
  </si>
  <si>
    <t>Фактические</t>
  </si>
  <si>
    <t xml:space="preserve">Оценка полноты использования бюджетных средств (ПИБС), % </t>
  </si>
  <si>
    <t xml:space="preserve"> 6=5/4*100%</t>
  </si>
  <si>
    <t>Наименование целевого показателя (индикативного )</t>
  </si>
  <si>
    <t>Плановое</t>
  </si>
  <si>
    <t>Фактическое</t>
  </si>
  <si>
    <t>Оценка достижения плановых целевых показателей (индикаторов) (ДИП), %</t>
  </si>
  <si>
    <t xml:space="preserve">Оценка эффективности реализации  муниципальной программы (подпрограммы) (О) </t>
  </si>
  <si>
    <t>Всего по подпрограмме:</t>
  </si>
  <si>
    <t>Начальник Управления экономики администрации Озерского городского округа</t>
  </si>
  <si>
    <t>А.И. Жмайло</t>
  </si>
  <si>
    <t>Количество  перемещенных бесхозяйных транспортных средств  на территории Озерского городского округа</t>
  </si>
  <si>
    <t>Устройство противопожарных разрывов около населенных пунктов, прилегающих к лесу</t>
  </si>
  <si>
    <t>Количество дворовых территорий, на которых произведены работы из минимального перечня работ по благоустройству</t>
  </si>
  <si>
    <t>Количество дворовых территорий, на которых произведены работы из дополнительного перечня работ по благоустройству</t>
  </si>
  <si>
    <t xml:space="preserve">Администрация Озерского городского округа </t>
  </si>
  <si>
    <t>Количество изготовленной печатной продукции, средств наглядной агитации по вопросам профилактики наркомании</t>
  </si>
  <si>
    <t>-</t>
  </si>
  <si>
    <r>
      <rPr>
        <i/>
        <sz val="10"/>
        <rFont val="Arial Cyr"/>
        <family val="0"/>
      </rPr>
      <t xml:space="preserve">Примечание: </t>
    </r>
    <r>
      <rPr>
        <sz val="10"/>
        <rFont val="Arial Cyr"/>
        <family val="0"/>
      </rPr>
      <t>эффективность реализации муниципальных программ в рассматриваемом периоде определена исходя из проведенного анализа достигнутых результатов, их соответствия плановым показателям, результатов соотношения достигнутых показателей к фактическим объемам расходов, так:</t>
    </r>
  </si>
  <si>
    <t>17</t>
  </si>
  <si>
    <t>18</t>
  </si>
  <si>
    <t>12 = 11 / 6</t>
  </si>
  <si>
    <t>Количество проведенных аукционов (конкурсов) по продаже права на заключение договоров аренды земельных участков</t>
  </si>
  <si>
    <t>Внебюджетные средства</t>
  </si>
  <si>
    <t>Подпрограмма "Мероприятия по переселению граждан из жилищного фонда, признанного непригодным для проживания"</t>
  </si>
  <si>
    <t>кв.м</t>
  </si>
  <si>
    <t>15</t>
  </si>
  <si>
    <t>Количество ликвидируемых кв.м жилищного фонда, признанного непригодным для проживания, аварийным и подлежащим сносу</t>
  </si>
  <si>
    <t xml:space="preserve">Количество пресеченных правонарушений с участием добровольных общественных объединений </t>
  </si>
  <si>
    <t>20</t>
  </si>
  <si>
    <t>«Формирование современной городской среды в Озерском городском округе» на 2018 -2024 годы</t>
  </si>
  <si>
    <t>Количество СОНКО, которым оказана финансовая поддержка</t>
  </si>
  <si>
    <t xml:space="preserve">«Доступная среда» </t>
  </si>
  <si>
    <t>Доля объектов (основных структурно-функциональных зон объектов) социальной, спортивной, культурной, образовательной инфраструктур, доступных для инвалидов и маломобильных групп населения в общем количестве объектов данных сфер, утвержденных Реестром объектов социальной инфраструктуры и услуг в приоритетных сферах жизнедеятельности инвалидов и других маломобильных групп населения</t>
  </si>
  <si>
    <t xml:space="preserve">"Капитальный ремонт учреждений социальной сферы" Озерского городского округа </t>
  </si>
  <si>
    <t>Количество проведенных капитальных ремонтов на объектах социальной сферы</t>
  </si>
  <si>
    <t>Количество объектов социальной сферы, на которых проведены выборочные капитальные ремонты</t>
  </si>
  <si>
    <t>«Улучшение условий и охраны труда на территории Озерского городского округа»</t>
  </si>
  <si>
    <t>Численность пострадавших от несчастных случаев на производстве с утратой трудоспособности в расчете на 1000 работающих человек</t>
  </si>
  <si>
    <t>≤0,026</t>
  </si>
  <si>
    <t>Численность пострадавших в результате несчастных случаев на производстве со смертельным исходом в расчете на 1000 работающих человек</t>
  </si>
  <si>
    <t>≤0,02</t>
  </si>
  <si>
    <t>Удельный вес рабочих мест, на которых проведена специальная оценка условий труда от общего количества рабочих мест в структурных подразделениях администрации Озерского городского округа</t>
  </si>
  <si>
    <t xml:space="preserve">"Профилактика экстремизма, минимизация и (или) ликвидация последствий проявлений экстремизма на территории Озерского городского округа" </t>
  </si>
  <si>
    <t>Количество мероприятий по профилактике экстремизма и укреплению толерантности</t>
  </si>
  <si>
    <t>«Повышение безопасности дорожного движения на территории Озерского городского округа»</t>
  </si>
  <si>
    <t>Количество модернизированных светофорных объектов</t>
  </si>
  <si>
    <t xml:space="preserve">«Обустройство территории пляжей и прибрежных зон отдыха Озерского городского округа для организации досуга населения» </t>
  </si>
  <si>
    <t>Площадь пляжей и и прибрежных зон отдых, находящихся на обслуживании и санитарном содержании</t>
  </si>
  <si>
    <t>Объем вывозимых и захороняемых твердых коммунальных отходов</t>
  </si>
  <si>
    <t>т</t>
  </si>
  <si>
    <t>Количество пляжей и прибрежных зон отдыха, оборудованных малыми формами</t>
  </si>
  <si>
    <t xml:space="preserve">«Капитальные вложения по строительству и реконструкции, проведение проектно-изыскательских работ и капитального ремонта объектов жилищно-коммунальной  и социальной сферы Озерского городского округа» </t>
  </si>
  <si>
    <t xml:space="preserve">Протяженность капитально отремонтированного участка водопровода   </t>
  </si>
  <si>
    <t>м</t>
  </si>
  <si>
    <t>Протяженность капитально отремонтированных автомобильных дорог</t>
  </si>
  <si>
    <t xml:space="preserve">«Профилактика преступлений и правонарушений на территории Озерского городского округа» </t>
  </si>
  <si>
    <t xml:space="preserve">Количество публикаций, размещенных на официальном сайте органов местного самоуправления Озерского городского округа Челябинской области с информацией о порядке действий гражданина при совершении в отношении него преступлений                                        и правонарушений </t>
  </si>
  <si>
    <t>Количество встреч, проведенных с учащимися образовательных учреждений Озерского городского округа, направленных на предупреждение преступлений и правонарушений</t>
  </si>
  <si>
    <t>Количество публикаций в СМИ и социальных сетях, способствующих повышению уровня правовой грамотности и развитию правосознания граждан</t>
  </si>
  <si>
    <t>Количество жителей, проинформированных о порядке действий при совершении в отношении них преступлений и правонарушений</t>
  </si>
  <si>
    <t xml:space="preserve">«Пожарная безопасность муниципальных учреждений  и выполнение первичных мер пожарной безопасности на территории Озерского городского округа» </t>
  </si>
  <si>
    <t>Количество зданий муниципальных учреждений, в которых выполнена установка (в том числе проектные работы) или ремонт системы оповещения и управления эвакуацией (СОУЭ)</t>
  </si>
  <si>
    <t xml:space="preserve">Количество зданий муниципальных учреждений, в которых выполнена установка (в том числе проектные работы) или ремонт автоматической пожарной сигнализации (АПС) </t>
  </si>
  <si>
    <t>Количество зданий муниципальных учреждений, в которых установлены противопожарные двери, люки, пожарные шкафы с нормируемым пределом огнестойкости, доводчики на двери, пожарные лестницы</t>
  </si>
  <si>
    <t>Количество зданий муниципальных учреждений, в которых проведена огнезащитная обработка горючих материалов, конструкций, или их испытания</t>
  </si>
  <si>
    <t>Количество зданий муниципальных учреждений, приводящих свои электрические сети согласно требованиям ПУЭ</t>
  </si>
  <si>
    <t>"Профилактика терроризма, минимизация и (или) ликвидация последствий проявлений терроризма на территории  Озерского городского округа"</t>
  </si>
  <si>
    <t>«Энергосбережение и повышение энергетической эффективности Озерского городского округа Челябинской области»</t>
  </si>
  <si>
    <t>«Доступное и комфортное жилье - гражданам России» в Озерском городском округе» - всего, в т.ч. по подпрограммам:</t>
  </si>
  <si>
    <t>Количество молодых семей, получивших свидетельства о праве на получение социальной выплаты на приобретение жилого помещения или создание объекта индивидуального жилищного строительства</t>
  </si>
  <si>
    <t xml:space="preserve">«Разграничение государственной собственности на землю и обустройство земель» </t>
  </si>
  <si>
    <t>Площадь земельных участков, в отношении которых проводятся кадастровые работы с целью отнесения их к муниципальной собственности</t>
  </si>
  <si>
    <t>Количество СНТ, которым оказана финансовая поддержка</t>
  </si>
  <si>
    <t xml:space="preserve">«Развитие муниципальной службы в Озерском городском округе Челябинской области» </t>
  </si>
  <si>
    <t>Количество муниципальных служащих, прошедших повышение квалификации по программе 36 и более часов</t>
  </si>
  <si>
    <t>"Благоустройство Озерского городского округа"</t>
  </si>
  <si>
    <t>Площадь капитально отремонтированных дворовых территорий многоквартирных домов, проездов к дворовым территориям многоквартирных домов Озерского городского округа</t>
  </si>
  <si>
    <t>Количество мероприятий при осуществлении деятельности по обращению с животными без владельцев</t>
  </si>
  <si>
    <t xml:space="preserve">«Молодежь Озерска» </t>
  </si>
  <si>
    <t>Количество молодых людей в возрасте от 14 до 35 лет, проживающих в Озерском городском округе, принявших участие в реализации мероприятий патриотической направленности</t>
  </si>
  <si>
    <t>Количество молодых людей в возрасте от 14 до 35 лет, Озерском городском округе, принявших участие в мероприятиях, направленных на развитие правовой грамотности и повышение электоральной активности</t>
  </si>
  <si>
    <t>Количество молодых людей в возрасте от 14 до 35 лет, Озерском городском округе, принявших участие в мероприятиях в сфере образования, интеллектуальной и творческой деятельности</t>
  </si>
  <si>
    <t>Количество молодых людей в возрасте от 14 до 35 лет, Озерском городском округе, принявших участие в мероприятиях в сфере культурного досуга</t>
  </si>
  <si>
    <t>Количество молодых людей в возрасте от 14 до 35 лет, Озерском городском округе, вовлеченных в волонтерскую, добровольческую и поисковую деятельность</t>
  </si>
  <si>
    <t>Количество молодых людей в возрасте от 14 до 35 лет, Озерском городском округе и посетивших лекции, беседы профилактического характера употребления наркотических средств</t>
  </si>
  <si>
    <t>Количество молодых людей в возрасте от 14 до 35 лет, Озерском городском округе и принявших участие в профилактических акциях употребления наркотических средств</t>
  </si>
  <si>
    <t xml:space="preserve">"Оздоровление экологической обстановки на территории Озерского городского округа" </t>
  </si>
  <si>
    <t>«Обеспечение градостроительной деятельности на территории Озерского городского округа Челябинской области»</t>
  </si>
  <si>
    <t>Количество демонтированных рекламных и информационных конструкций на территории Озерского городского округа</t>
  </si>
  <si>
    <t xml:space="preserve">"Снижение рисков и смягчение последствий чрезвычайных ситуаций природного и техногенного характера в Озерском городском округе" </t>
  </si>
  <si>
    <t>«Противодействие коррупции в Озерском городском округе»</t>
  </si>
  <si>
    <t>Количество распространенных средств наглядной агитации (листовок) по вопросам противодействия коррупции</t>
  </si>
  <si>
    <t>Количество проведенных заседаний Комиссии по противодействию коррупции на территории Озерского городского округа</t>
  </si>
  <si>
    <t>заседаний</t>
  </si>
  <si>
    <t>Доля нормативных правовых актов Администрации Озерского городского округа и их проектов, по которым проведена антикоррупционная экспертиза</t>
  </si>
  <si>
    <t>Доля рассмотренных сообщений, поступивших по телефону «горячей линии» по фактам проявления коррупции в Озерском городском округе от жителей округа</t>
  </si>
  <si>
    <t xml:space="preserve">«Развитие образования в Озерском городском округе» на 2019-2024 годы </t>
  </si>
  <si>
    <t>1.1</t>
  </si>
  <si>
    <t>Подпрограмма 1 «Поддержка и развитие инфраструктуры образовательных организаций, обеспечивающей равную доступность услуг дошкольного, общего и дополнительного образования детей»</t>
  </si>
  <si>
    <t xml:space="preserve">Доля детей в возрасте от 1 года до 7 лет, охваченных услугами дошкольного образования в Озерском городском округе, в общей численности детей указанного возраста, нуждающихся в таком образовании </t>
  </si>
  <si>
    <t xml:space="preserve">Сохранение доли детей в возрасте от 3 до 7 лет, охваченных образовательными программами дошкольного образования, соответствующими требованиям ФГОС ДО </t>
  </si>
  <si>
    <t>Количество приобретенного оборудования и средств оснащения для обеспечения деятельности образовательных организаций и Управления образования</t>
  </si>
  <si>
    <t>Количество детей из малообеспеченных, неблагополучных семей, а также семей, оказавшихся в трудной жизненной ситуации, привлеченных в муниципальные образовательные организации, реализующие программу дошкольного образования, через предоставление компенсации части родительской платы</t>
  </si>
  <si>
    <t>Доля зданий муниципальных общеобразовательных организаций, в которых проведены ремонтные работы по замене оконных блоков, в общем количестве зданий муниципальных общеобразовательных организаций, требующих проведения ремонтных работ по замене оконных блоков в муниципальных общеобразовательных организациях</t>
  </si>
  <si>
    <t>Доля обучающихся по программам начального общего образования, которые обеспечены молоком (молочной продукцией), в общем количестве обучающихся по программам начального общего образования (в процентах)</t>
  </si>
  <si>
    <t>Доля капитально отремонтированных зданий и сооружений муниципальных дошкольных образовательных организаций, в общем количестве зданий и сооружений муниципальных дошкольных образовательных организаций, требующих проведения капитальных ремонтов</t>
  </si>
  <si>
    <t>Обновлена материально-техническая база для формирования у обучающихся современных технологических и гуманитарных навыков. Создана материально-техническая база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</si>
  <si>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Количество обучающихся муниципальных общеобразовательных организаций по программам начального общего образования, обеспеченных молоком (молочной продукцией)</t>
  </si>
  <si>
    <t>1.2</t>
  </si>
  <si>
    <t>Подпрограмма 2 "Организация отдыха, оздоровления детей и подростков Озерского городского округа"</t>
  </si>
  <si>
    <t>Всего по подпрограмме 2:</t>
  </si>
  <si>
    <t>Количество организованных временных рабочих мест для подростков в летний период</t>
  </si>
  <si>
    <t>1.3</t>
  </si>
  <si>
    <t>Подпрограмма 3 "Повышение доступности образования для лиц с ограниченными возможностями здоровья и инвалидов</t>
  </si>
  <si>
    <t>Всего по подпрограмме 3:</t>
  </si>
  <si>
    <t>Количество мест в образовательных организациях, которые созданы для получения детьми дошкольного возраста с ограниченными возможностями здоровья качественного образования и коррекции развития</t>
  </si>
  <si>
    <t xml:space="preserve">Оценка эффективности реализации муниципальных программ Озерского городского округа Челябинской области по итогам 2022 года </t>
  </si>
  <si>
    <t>Расходы на реализацию муниципальной программы (подпрограммы) на 2022 год,                   тыс. руб.</t>
  </si>
  <si>
    <t>Значение целевого показателя (индикатора) муниципальной программы (подпрограммы) на 2022 год</t>
  </si>
  <si>
    <t>Увеличение доли детей в возрасте от 5 до 18 лет, занимающихся в системе дополнительного образования муниципального образования</t>
  </si>
  <si>
    <t>Участие обучающихся в муниципальных, региональных, всероссийских и международных мероприятиях различной направленности, в которых примут участие обучающиеся</t>
  </si>
  <si>
    <t>Количество проведенных ремонтных работ в зданиях образовательных организаций и Управления образования</t>
  </si>
  <si>
    <t>Доля оборудованных пунктов проведения экзаменов ГИА по образовательным программам основного общего и среднего общего образования, в общем количестве пунктов проведения экзаменов ГИА                                     по образовательным программам основного общего и среднего общего образования</t>
  </si>
  <si>
    <t>Сохранение доли обучающихся общеобразовательных организаций, принявших участие в олимпиадах регионального уровня, в общей численности обучающихся общеобразовательных организаций, обучающихся по программам основного, среднего общего образования</t>
  </si>
  <si>
    <t>Сохранение доли обучающихся, добившихся высоких результатов в обучении, в общем количестве обучающихся общеобразовательных организаций</t>
  </si>
  <si>
    <t>Количество проведенных муниципальных мероприятий</t>
  </si>
  <si>
    <t>Количество граждан, воспользовавшихся мерами социальной поддержки обучающихся по программам высшего профессионального педагогического образования по очной форме обучения на основании заключенных договоров о целевом обучении (стипендия)</t>
  </si>
  <si>
    <t>Доля использованной муниципальным образованием субсидии местному бюджету в общем размере субсидии местному бюджету, перечисленной муниципальному образованию</t>
  </si>
  <si>
    <t>Доля детей МБСУВОУ «Школа №202», детей специальных коррекционных классов МБОУ СОШ №35, МБОУ «СОШ №41» обеспеченных питанием, в общем количестве обучающихся МБСУВОУ «Школа №202» и детей,  обучающихся в специальных коррекционных классах  МБОУ СОШ №35, МБОУ «СОШ №41»</t>
  </si>
  <si>
    <t>Доля капитально отремонтированных зданий муниципальных общеобразовательных организаций, в общем количестве зданий муниципальных общеобразовательных организаций, требующих проведения капитальных ремонтов</t>
  </si>
  <si>
    <t>Удельный вес численности обучающихся в муниципальных общеобразовательных организациях, которым представлена возможность обучаться в соответствии с основными требованиями (с учетом федеральных государственных образовательных стандартов), в общей численности обучающихся в муниципальных общеобразовательных организациях</t>
  </si>
  <si>
    <t>тыс.ед.</t>
  </si>
  <si>
    <t>Доля обучающихся муниципальных образовательных организаций по программам начального общего образования, обеспеченных бесплатным горячим питанием, в общем количестве обучающихся муниципальных образовательных организаций по программам начального общего образования</t>
  </si>
  <si>
    <t>Доля педагогических работников общеобразовательных организаций, получивших ежемесячное денежное вознаграждение за классное руководство из расчета 5000 рублей в месяц с учетом страховых взносов в государственные внебюджетные фонды, а также районных коэффициентов, в общей численности педагогических работников такой категории</t>
  </si>
  <si>
    <t>Количество мест для детей с ограниченными возможностями здоровья во вновь созданных группах комбинированной направленности, количество мест для детей с ограниченными возможностями, перепрофилированных из мест для детей группы общеразвивающей направленности</t>
  </si>
  <si>
    <t>Количество обустроенных пешеходных переходов на территории Озерского городского округа, дорожными знаками, пешеходными ограждениями, искусственными неровностями, светофорами типа Т.7</t>
  </si>
  <si>
    <t>Количество пешеходных переходов, оборудованных стационарным освещением (замена светильников)</t>
  </si>
  <si>
    <t>Количество песка для отсыпки территории пляжей и участка береговой полосы в зоне рекреации МБУ ПКиО</t>
  </si>
  <si>
    <r>
      <rPr>
        <sz val="10"/>
        <rFont val="Calibri"/>
        <family val="2"/>
      </rPr>
      <t>≥</t>
    </r>
    <r>
      <rPr>
        <sz val="10"/>
        <rFont val="Times New Roman"/>
        <family val="1"/>
      </rPr>
      <t>39,13</t>
    </r>
  </si>
  <si>
    <t>Доля жилых помещений и (или) общего имущества в многоквартирных домах, приспособленных для нужд инвалидов после их обращений в общем количестве таких обращений</t>
  </si>
  <si>
    <t>≥10,0</t>
  </si>
  <si>
    <t>Количество населенных пунктов округа,                                      в которых выполнены работы по устройству, обустройству наружного пожарного водоснабжения, в том числе проектная документация</t>
  </si>
  <si>
    <t>Количество зданий муниципальных учреждений, оборудованных необходимыми средствами пожаротушения, поддержание их                                        в эксплуатационном состоянии</t>
  </si>
  <si>
    <t>Количество зданий муниципальных учреждений, в которых проведены испытания пожарных кранов на водоотдачу</t>
  </si>
  <si>
    <t>Количество зданий муниципальных учреждений, в которых проведено эксплуатационное испытание пожарных лестниц и ограждений, их ремонт</t>
  </si>
  <si>
    <t>Количество муниципальных учреждений, подведомственных Управлению образования и Управлению культуры и молодежной  политике, оснащенных системой видеонаблюдения</t>
  </si>
  <si>
    <t>Количество муниципальных учреждений, подведомственных Управлению культуры и молодежной  политике, оснащенных системой тревожной сигнализации</t>
  </si>
  <si>
    <t xml:space="preserve">Очень высокая </t>
  </si>
  <si>
    <t xml:space="preserve">Количество работников администрации округа, муниципальных бюджетных (казенных) учреждений, прошедших обучение по вопросам охраны труда </t>
  </si>
  <si>
    <t>Низкая</t>
  </si>
  <si>
    <t>Крайне низкая</t>
  </si>
  <si>
    <t xml:space="preserve">«Поддержка социально ориентированных некоммерческих организаций Озерского городского округа» </t>
  </si>
  <si>
    <t>Созданы новые места в образовательных организациях различных типов для реализации дополнительных общеразвивающих программ всех направленностей</t>
  </si>
  <si>
    <t>Количество образовательных организаций, в которых проведены мероприятия по обеспечению комплексной безопасности, в общем количестве образовательных организаций</t>
  </si>
  <si>
    <t>Доля экзаменов государственной итоговой аттестации по образовательным программам среднего общего образования, проведенных в муниципальном образовании в соответствии с Порядком проведения государственной итоговой аттестации по образовательным программам среднего общего образования, утвержденным приказом Министерства просвещения Российской Федерации и Рособрнадзора от 07.11.2018 № 190/1512 «Об утверждении Порядка проведения государственной итоговой аттестации по образовательным программам среднего общего образования», в общем количестве проведенных в муниципальном образовании экзаменов государственной итоговой аттестации по образовательным программам среднего общего образования</t>
  </si>
  <si>
    <t>Доля детей из малообеспеченных семей и детей с нарушениями здоровья, обучающихся в муниципальных общеобразовательных организациях, обеспеченных питанием, в общем количестве детей из малообеспеченных семей и детей с нарушениями здоровья, обучающихся в муниципальных общеобразовательных организациях</t>
  </si>
  <si>
    <t>Количество оконных блоков ,замененных в рамках проведения ремонтных работ  по замене оконных блоков в муниципальных общеобразовательных организациях</t>
  </si>
  <si>
    <t>Количество объектов, в которых в полном объеме выполнены мероприятия по капитальному ремонту общеобразовательных организаций и их оснащению средствами обучения  и воспитания</t>
  </si>
  <si>
    <t>Количество ставок советников по воспитанию в муниципальных общеобразовательных организациях</t>
  </si>
  <si>
    <t>Доля детей, охваченных отдыхом  в каникулярное время в организациях отдыха  и оздоровления детей, в общем числе детей охваченных отдыхом в организациях отдыха детей и их оздоровления всех типов</t>
  </si>
  <si>
    <t>Доля детей, охваченных отдыхом в каникулярное время в лагерях, с дневным пребыванием детей, в общем числе детей, охваченных отдыхом в организациях отдыха детей и их оздоровления всех типов</t>
  </si>
  <si>
    <t>Доля несовершеннолетних, состоящих  на профилактическом учете в органах внутренних дел, охваченных отдыхом в каникулярное время в организациях отдыха   и оздоровления детей, лагерях с дневным пребыванием детей, в общем числе несовершеннолетних, состоящих   на профилактическим учете в органах внутренних дел</t>
  </si>
  <si>
    <t>Количество организованных малозатратных форм организации отдыха (профильные лагеря, сплавы, экспедиции, учебно - тренировочные сборы, практикумы)</t>
  </si>
  <si>
    <t>доля несовершеннолетних, состоящих на учете в органах внутренних дел, принявших участие в профильных сменах, от общего числа несовершеннолетних, состоящих на учете в органах внутренних дел, по состоянию на 31 августа текущего года</t>
  </si>
  <si>
    <t>Управление культуры и молодежной политики администрации Озерского городского округа</t>
  </si>
  <si>
    <t xml:space="preserve">"Национальная политика и управление этноконфессиональными отношениями в Озерском городском округе" </t>
  </si>
  <si>
    <t>Количество мероприятий, проведенных в области национальной политики на территории Озерского городского округа Челябинской области</t>
  </si>
  <si>
    <t xml:space="preserve">Количество языков народов России, используемых в ходе реализации проектов и программ в сфере национальной политики в Озерском городском округе Челябинской области </t>
  </si>
  <si>
    <t xml:space="preserve">Количество участников мероприятий, направленных на сохранение и развитие традиционной культуры казачества в Озерском городском округе </t>
  </si>
  <si>
    <t>Количество установленных АИТП</t>
  </si>
  <si>
    <t>Количество разработанных проектов</t>
  </si>
  <si>
    <t>Количество замененных оконных блоков</t>
  </si>
  <si>
    <t>Количество замененных теплообменников</t>
  </si>
  <si>
    <t>13</t>
  </si>
  <si>
    <t>Количество молодых семей, улучшивших жилищные условия, в том числе с помощью ипотечных жилищных кредитов и займов</t>
  </si>
  <si>
    <t>408</t>
  </si>
  <si>
    <t>Количество приобретенных благоустроенных жилых помещений для переселения граждан из жилищного фонда, признанного непригодным для проживания</t>
  </si>
  <si>
    <t>33,2</t>
  </si>
  <si>
    <t>Количество обустроенных контейнерных площадок для раздельного накопления твердых коммунальных отходов</t>
  </si>
  <si>
    <t xml:space="preserve">Количество объектов ливневой канализации подлежащих техническому обследованию </t>
  </si>
  <si>
    <r>
      <rPr>
        <b/>
        <i/>
        <sz val="10"/>
        <rFont val="Arial Cyr"/>
        <family val="0"/>
      </rPr>
      <t>очень высокую</t>
    </r>
    <r>
      <rPr>
        <sz val="10"/>
        <rFont val="Arial Cyr"/>
        <family val="0"/>
      </rPr>
      <t xml:space="preserve"> эффективность использования средств бюджета (значительно превышает целевое значение) имеют 4 муниципальные программы;</t>
    </r>
  </si>
  <si>
    <t>9.1</t>
  </si>
  <si>
    <t>9.2</t>
  </si>
  <si>
    <t>10</t>
  </si>
  <si>
    <t>11</t>
  </si>
  <si>
    <t>12</t>
  </si>
  <si>
    <t>14</t>
  </si>
  <si>
    <t>21</t>
  </si>
  <si>
    <r>
      <rPr>
        <b/>
        <i/>
        <sz val="10"/>
        <rFont val="Arial Cyr"/>
        <family val="0"/>
      </rPr>
      <t>низкую</t>
    </r>
    <r>
      <rPr>
        <b/>
        <sz val="10"/>
        <rFont val="Arial Cyr"/>
        <family val="0"/>
      </rPr>
      <t xml:space="preserve"> </t>
    </r>
    <r>
      <rPr>
        <sz val="10"/>
        <rFont val="Arial Cyr"/>
        <family val="0"/>
      </rPr>
      <t>эффективность</t>
    </r>
    <r>
      <rPr>
        <b/>
        <sz val="10"/>
        <rFont val="Arial Cyr"/>
        <family val="0"/>
      </rPr>
      <t xml:space="preserve"> </t>
    </r>
    <r>
      <rPr>
        <sz val="10"/>
        <rFont val="Arial Cyr"/>
        <family val="0"/>
      </rPr>
      <t xml:space="preserve">использования средств бюджета (не достигнуто целевое значение) имеют 3 муниципальные программы:  </t>
    </r>
  </si>
  <si>
    <r>
      <rPr>
        <b/>
        <sz val="10"/>
        <rFont val="Arial Cyr"/>
        <family val="0"/>
      </rPr>
      <t>крайне низкую</t>
    </r>
    <r>
      <rPr>
        <sz val="10"/>
        <rFont val="Arial Cyr"/>
        <family val="0"/>
      </rPr>
      <t xml:space="preserve"> эффективность использования средств бюджета (не достигнуто целевое значение) имеют 2 муниципальные программы:  </t>
    </r>
  </si>
  <si>
    <r>
      <rPr>
        <b/>
        <i/>
        <sz val="10"/>
        <rFont val="Arial Cyr"/>
        <family val="0"/>
      </rPr>
      <t>высокую</t>
    </r>
    <r>
      <rPr>
        <i/>
        <sz val="10"/>
        <rFont val="Arial Cyr"/>
        <family val="0"/>
      </rPr>
      <t xml:space="preserve"> </t>
    </r>
    <r>
      <rPr>
        <sz val="10"/>
        <rFont val="Arial Cyr"/>
        <family val="0"/>
      </rPr>
      <t>эффективность использования средств бюджета (превышение целевого значения) имеют 15 муниципальных программ;</t>
    </r>
  </si>
  <si>
    <r>
      <rPr>
        <i/>
        <sz val="10"/>
        <rFont val="Arial Cyr"/>
        <family val="0"/>
      </rPr>
      <t>муниципальная программа «Противодействие коррупции в Озерском городском округе»,</t>
    </r>
    <r>
      <rPr>
        <sz val="10"/>
        <rFont val="Arial Cyr"/>
        <family val="0"/>
      </rPr>
      <t xml:space="preserve"> в связи с тем, что целевой показатель "Количество распространенных средств наглядной агитации (листовок) по вопросам противодействия коррупции" имеет оценку достижения плановых целевых показателей (индикаторов) менее 100 % (68,67%) в виду не своевременного внесения изменений в программу в части корректировки планового целевого показателя; </t>
    </r>
  </si>
  <si>
    <r>
      <t xml:space="preserve">муниципальная программа «Улучшение условий и охраны труда на территории Озерского городского округа», </t>
    </r>
    <r>
      <rPr>
        <sz val="10"/>
        <rFont val="Arial Cyr"/>
        <family val="0"/>
      </rPr>
      <t xml:space="preserve">связано с увеличением целевого показателя "Численность пострадавших от несчастных случаев на производстве с утратой трудоспособности в расчете на 1000 работающих человек" основанных на фактическом количестве несчастных случаев на производстве, а также в связи с тем, что целевой показатель "Удельный вес рабочих мест, на которых проведена специальная оценка условий труда от общего количества рабочих мест в структурных подразделениях администрации Озерского городского округа" имеет оценку достижения плановых целевых показателей (индикаторов) менее 100 % (94,37%) в виду отсутствия заявок на проведение специальная оценка условий труда в структурных  подразделениях администрации ОГО; </t>
    </r>
  </si>
  <si>
    <t xml:space="preserve">муниципальная программа «Разграничение государственной собственности на землю и обустройство земель», в связи с тем, что целевой показатель "Количество проведенных аукционов (конкурсов) по продаже права на заключение договоров аренды земельных участков" имеет нулевую оценку достижения плановых целевых показателей (индикаторов) в виду не своевременного внесения изменений в программу в части корректировки планового целевого показателя; </t>
  </si>
  <si>
    <t xml:space="preserve">муниципальная программа «Доступная среда», в связи с тем, что целевой показатель "Доля жилых помещений и (или) общего имущества в многоквартирных домах, приспособленных для нужд инвалидов после их обращений в общем количестве таких обращений" имеет нулевую оценку достижения плановых целевых показателей (индикаторов) в виду не своевременного внесения изменений в программу в части корректировки планового целевого показателя; </t>
  </si>
  <si>
    <t>Количество очисток дна, проводимых в пределах водной акватории пляжей и участка береговой полосы в зоне рекреации МБУ ПКиО</t>
  </si>
  <si>
    <t>Охват населенных пунктов округа местной (муниципальной) системой оповещения</t>
  </si>
  <si>
    <r>
      <t>муниципальная программа «Пожарная безопасность муниципальных учреждений  и выполнение первичных мер пожарной безопасности на территории Озерского городского округа» в</t>
    </r>
    <r>
      <rPr>
        <sz val="10"/>
        <rFont val="Arial Cyr"/>
        <family val="0"/>
      </rPr>
      <t xml:space="preserve"> связи с тем, что целевой показатель "Устройство противопожарных разрывов около населенных пунктов, прилегающих к лесу" имеет оценку достижения плановых целевых показателей (индикаторов) менее 100 % (72%) в виду отсутствия транспортных предприятий, имеющих необходимую спецтехнику для проведения противопожарной опашки в соответствии с требованиями федерального законодательства по пожарной безопасности; </t>
    </r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</si>
</sst>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  <numFmt numFmtId="177" formatCode="0.0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000000000"/>
    <numFmt numFmtId="185" formatCode="0.000000000"/>
    <numFmt numFmtId="186" formatCode="#,##0.000"/>
    <numFmt numFmtId="187" formatCode="#,##0.0000"/>
    <numFmt numFmtId="188" formatCode="0.0%"/>
    <numFmt numFmtId="189" formatCode="_-* #,##0.000_р_._-;\-* #,##0.000_р_._-;_-* &quot;-&quot;??_р_._-;_-@_-"/>
    <numFmt numFmtId="190" formatCode="#,##0.000_р_."/>
    <numFmt numFmtId="191" formatCode="#,##0.00_р_."/>
    <numFmt numFmtId="192" formatCode="#,##0_р_."/>
    <numFmt numFmtId="193" formatCode="#,##0.00\ _₽"/>
  </numFmts>
  <fonts count="55">
    <font>
      <sz val="10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9"/>
      <name val="Times New Roman"/>
      <family val="1"/>
    </font>
    <font>
      <b/>
      <i/>
      <sz val="10"/>
      <name val="Times New Roman"/>
      <family val="1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1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10"/>
      <name val="Arial Cyr"/>
      <family val="0"/>
    </font>
    <font>
      <b/>
      <u val="single"/>
      <sz val="10"/>
      <name val="Times New Roman"/>
      <family val="1"/>
    </font>
    <font>
      <i/>
      <sz val="10"/>
      <name val="Times New Roman"/>
      <family val="1"/>
    </font>
    <font>
      <b/>
      <i/>
      <sz val="9"/>
      <name val="Times New Roman"/>
      <family val="1"/>
    </font>
    <font>
      <sz val="10"/>
      <name val="Calibri"/>
      <family val="2"/>
    </font>
    <font>
      <sz val="12"/>
      <color indexed="8"/>
      <name val="Times New Roman"/>
      <family val="1"/>
    </font>
    <font>
      <b/>
      <i/>
      <sz val="9"/>
      <color indexed="8"/>
      <name val="Times New Roman"/>
      <family val="1"/>
    </font>
    <font>
      <sz val="9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9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i/>
      <sz val="9"/>
      <color theme="1"/>
      <name val="Times New Roman"/>
      <family val="1"/>
    </font>
    <font>
      <sz val="9"/>
      <color theme="1"/>
      <name val="Times New Roman"/>
      <family val="1"/>
    </font>
    <font>
      <i/>
      <sz val="10"/>
      <color theme="1"/>
      <name val="Times New Roman"/>
      <family val="1"/>
    </font>
    <font>
      <i/>
      <sz val="9"/>
      <color theme="1"/>
      <name val="Times New Roman"/>
      <family val="1"/>
    </font>
    <font>
      <b/>
      <i/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i/>
      <sz val="10"/>
      <color rgb="FF000000"/>
      <name val="Times New Roman"/>
      <family val="1"/>
    </font>
    <font>
      <sz val="11"/>
      <color theme="1"/>
      <name val="Times New Roman"/>
      <family val="1"/>
    </font>
    <font>
      <b/>
      <sz val="10"/>
      <color rgb="FF00000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5" fillId="0" borderId="0">
      <alignment/>
      <protection/>
    </xf>
    <xf numFmtId="0" fontId="21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254">
    <xf numFmtId="0" fontId="0" fillId="0" borderId="0" xfId="0" applyAlignment="1">
      <alignment/>
    </xf>
    <xf numFmtId="0" fontId="4" fillId="0" borderId="10" xfId="0" applyFont="1" applyFill="1" applyBorder="1" applyAlignment="1">
      <alignment vertical="center" wrapText="1"/>
    </xf>
    <xf numFmtId="0" fontId="27" fillId="0" borderId="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183" fontId="4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2" fontId="4" fillId="0" borderId="10" xfId="0" applyNumberFormat="1" applyFont="1" applyFill="1" applyBorder="1" applyAlignment="1">
      <alignment horizontal="center" vertical="center"/>
    </xf>
    <xf numFmtId="183" fontId="1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 wrapText="1"/>
    </xf>
    <xf numFmtId="2" fontId="4" fillId="0" borderId="12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/>
    </xf>
    <xf numFmtId="183" fontId="1" fillId="0" borderId="10" xfId="0" applyNumberFormat="1" applyFont="1" applyFill="1" applyBorder="1" applyAlignment="1">
      <alignment horizontal="center" vertical="center" wrapText="1"/>
    </xf>
    <xf numFmtId="186" fontId="6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183" fontId="1" fillId="0" borderId="10" xfId="0" applyNumberFormat="1" applyFont="1" applyFill="1" applyBorder="1" applyAlignment="1">
      <alignment vertical="center"/>
    </xf>
    <xf numFmtId="0" fontId="1" fillId="0" borderId="12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horizontal="center" vertical="center"/>
    </xf>
    <xf numFmtId="1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/>
    </xf>
    <xf numFmtId="177" fontId="1" fillId="0" borderId="10" xfId="0" applyNumberFormat="1" applyFont="1" applyFill="1" applyBorder="1" applyAlignment="1">
      <alignment horizontal="center" vertical="center"/>
    </xf>
    <xf numFmtId="183" fontId="1" fillId="0" borderId="10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2" fontId="1" fillId="0" borderId="11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vertical="center" wrapText="1"/>
    </xf>
    <xf numFmtId="2" fontId="4" fillId="0" borderId="14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177" fontId="1" fillId="0" borderId="12" xfId="0" applyNumberFormat="1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2" fontId="1" fillId="0" borderId="12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2" fontId="4" fillId="0" borderId="12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6" fillId="0" borderId="12" xfId="53" applyFont="1" applyFill="1" applyBorder="1" applyAlignment="1">
      <alignment vertical="center" wrapText="1"/>
      <protection/>
    </xf>
    <xf numFmtId="0" fontId="6" fillId="0" borderId="14" xfId="53" applyFont="1" applyFill="1" applyBorder="1" applyAlignment="1">
      <alignment vertical="center" wrapText="1"/>
      <protection/>
    </xf>
    <xf numFmtId="183" fontId="1" fillId="0" borderId="16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vertical="center" wrapText="1"/>
    </xf>
    <xf numFmtId="0" fontId="6" fillId="0" borderId="10" xfId="53" applyFont="1" applyFill="1" applyBorder="1" applyAlignment="1">
      <alignment vertical="center" wrapText="1"/>
      <protection/>
    </xf>
    <xf numFmtId="0" fontId="6" fillId="0" borderId="13" xfId="53" applyFont="1" applyFill="1" applyBorder="1" applyAlignment="1">
      <alignment vertical="center" wrapText="1"/>
      <protection/>
    </xf>
    <xf numFmtId="0" fontId="1" fillId="0" borderId="13" xfId="0" applyFont="1" applyFill="1" applyBorder="1" applyAlignment="1">
      <alignment vertical="center"/>
    </xf>
    <xf numFmtId="49" fontId="1" fillId="0" borderId="10" xfId="0" applyNumberFormat="1" applyFont="1" applyFill="1" applyBorder="1" applyAlignment="1">
      <alignment vertical="center" wrapText="1"/>
    </xf>
    <xf numFmtId="49" fontId="1" fillId="0" borderId="13" xfId="0" applyNumberFormat="1" applyFont="1" applyFill="1" applyBorder="1" applyAlignment="1">
      <alignment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left" vertical="center" wrapText="1"/>
    </xf>
    <xf numFmtId="49" fontId="1" fillId="0" borderId="14" xfId="0" applyNumberFormat="1" applyFont="1" applyFill="1" applyBorder="1" applyAlignment="1">
      <alignment vertical="center" wrapText="1"/>
    </xf>
    <xf numFmtId="0" fontId="1" fillId="0" borderId="14" xfId="0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0" fillId="0" borderId="0" xfId="0" applyFill="1" applyAlignment="1">
      <alignment/>
    </xf>
    <xf numFmtId="0" fontId="29" fillId="0" borderId="0" xfId="0" applyFont="1" applyFill="1" applyAlignment="1">
      <alignment/>
    </xf>
    <xf numFmtId="0" fontId="1" fillId="0" borderId="0" xfId="0" applyFont="1" applyFill="1" applyBorder="1" applyAlignment="1">
      <alignment vertical="center" wrapText="1"/>
    </xf>
    <xf numFmtId="2" fontId="4" fillId="0" borderId="18" xfId="0" applyNumberFormat="1" applyFont="1" applyFill="1" applyBorder="1" applyAlignment="1">
      <alignment horizontal="center" vertical="center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right"/>
    </xf>
    <xf numFmtId="183" fontId="4" fillId="0" borderId="11" xfId="0" applyNumberFormat="1" applyFont="1" applyFill="1" applyBorder="1" applyAlignment="1">
      <alignment horizontal="center" vertical="center" wrapText="1"/>
    </xf>
    <xf numFmtId="183" fontId="4" fillId="0" borderId="10" xfId="0" applyNumberFormat="1" applyFont="1" applyFill="1" applyBorder="1" applyAlignment="1">
      <alignment horizontal="center" vertical="center" wrapText="1"/>
    </xf>
    <xf numFmtId="183" fontId="4" fillId="0" borderId="15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vertical="top" wrapText="1"/>
    </xf>
    <xf numFmtId="0" fontId="4" fillId="0" borderId="12" xfId="0" applyFont="1" applyFill="1" applyBorder="1" applyAlignment="1">
      <alignment vertical="top" wrapText="1"/>
    </xf>
    <xf numFmtId="0" fontId="4" fillId="0" borderId="12" xfId="0" applyFont="1" applyFill="1" applyBorder="1" applyAlignment="1">
      <alignment vertical="center" wrapText="1"/>
    </xf>
    <xf numFmtId="183" fontId="1" fillId="0" borderId="12" xfId="0" applyNumberFormat="1" applyFont="1" applyFill="1" applyBorder="1" applyAlignment="1">
      <alignment vertical="center"/>
    </xf>
    <xf numFmtId="0" fontId="4" fillId="0" borderId="15" xfId="0" applyFont="1" applyFill="1" applyBorder="1" applyAlignment="1">
      <alignment vertical="top"/>
    </xf>
    <xf numFmtId="0" fontId="4" fillId="0" borderId="12" xfId="0" applyFont="1" applyFill="1" applyBorder="1" applyAlignment="1">
      <alignment vertical="top"/>
    </xf>
    <xf numFmtId="1" fontId="1" fillId="0" borderId="12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vertical="center"/>
    </xf>
    <xf numFmtId="49" fontId="4" fillId="0" borderId="15" xfId="0" applyNumberFormat="1" applyFont="1" applyFill="1" applyBorder="1" applyAlignment="1">
      <alignment vertical="top"/>
    </xf>
    <xf numFmtId="0" fontId="33" fillId="0" borderId="10" xfId="0" applyFont="1" applyFill="1" applyBorder="1" applyAlignment="1">
      <alignment horizontal="left" vertical="center" wrapText="1"/>
    </xf>
    <xf numFmtId="0" fontId="33" fillId="0" borderId="12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left" vertical="center" wrapText="1"/>
    </xf>
    <xf numFmtId="177" fontId="1" fillId="0" borderId="15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 wrapText="1"/>
    </xf>
    <xf numFmtId="183" fontId="1" fillId="0" borderId="12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vertical="top"/>
    </xf>
    <xf numFmtId="183" fontId="0" fillId="0" borderId="0" xfId="0" applyNumberFormat="1" applyFill="1" applyAlignment="1">
      <alignment vertical="center" wrapText="1"/>
    </xf>
    <xf numFmtId="183" fontId="4" fillId="0" borderId="12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top"/>
    </xf>
    <xf numFmtId="0" fontId="7" fillId="0" borderId="15" xfId="0" applyFont="1" applyFill="1" applyBorder="1" applyAlignment="1">
      <alignment vertical="top" wrapText="1"/>
    </xf>
    <xf numFmtId="0" fontId="7" fillId="0" borderId="12" xfId="0" applyFont="1" applyFill="1" applyBorder="1" applyAlignment="1">
      <alignment vertical="top" wrapText="1"/>
    </xf>
    <xf numFmtId="0" fontId="1" fillId="0" borderId="15" xfId="0" applyFont="1" applyFill="1" applyBorder="1" applyAlignment="1">
      <alignment horizontal="left" vertical="center" wrapText="1"/>
    </xf>
    <xf numFmtId="49" fontId="4" fillId="0" borderId="15" xfId="0" applyNumberFormat="1" applyFont="1" applyFill="1" applyBorder="1" applyAlignment="1">
      <alignment horizontal="center" vertical="top"/>
    </xf>
    <xf numFmtId="0" fontId="4" fillId="0" borderId="15" xfId="0" applyFont="1" applyFill="1" applyBorder="1" applyAlignment="1">
      <alignment horizontal="left" vertical="top" wrapText="1"/>
    </xf>
    <xf numFmtId="181" fontId="1" fillId="0" borderId="10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45" fillId="0" borderId="10" xfId="0" applyFont="1" applyFill="1" applyBorder="1" applyAlignment="1">
      <alignment horizontal="center" vertical="center" wrapText="1"/>
    </xf>
    <xf numFmtId="0" fontId="27" fillId="0" borderId="0" xfId="0" applyFont="1" applyFill="1" applyAlignment="1">
      <alignment horizontal="center" vertical="center"/>
    </xf>
    <xf numFmtId="0" fontId="27" fillId="0" borderId="0" xfId="0" applyFont="1" applyFill="1" applyAlignment="1">
      <alignment/>
    </xf>
    <xf numFmtId="0" fontId="1" fillId="0" borderId="11" xfId="0" applyFont="1" applyFill="1" applyBorder="1" applyAlignment="1">
      <alignment horizontal="center" vertical="center"/>
    </xf>
    <xf numFmtId="2" fontId="4" fillId="0" borderId="11" xfId="0" applyNumberFormat="1" applyFont="1" applyFill="1" applyBorder="1" applyAlignment="1">
      <alignment horizontal="center" vertical="center"/>
    </xf>
    <xf numFmtId="183" fontId="4" fillId="0" borderId="11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center" vertical="top"/>
    </xf>
    <xf numFmtId="0" fontId="1" fillId="0" borderId="17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45" fillId="0" borderId="1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vertical="top"/>
    </xf>
    <xf numFmtId="0" fontId="4" fillId="0" borderId="11" xfId="0" applyFont="1" applyFill="1" applyBorder="1" applyAlignment="1">
      <alignment vertical="top" wrapText="1"/>
    </xf>
    <xf numFmtId="0" fontId="46" fillId="0" borderId="11" xfId="0" applyFont="1" applyFill="1" applyBorder="1" applyAlignment="1">
      <alignment horizontal="left" vertical="center" wrapText="1"/>
    </xf>
    <xf numFmtId="190" fontId="46" fillId="0" borderId="11" xfId="0" applyNumberFormat="1" applyFont="1" applyFill="1" applyBorder="1" applyAlignment="1">
      <alignment horizontal="center" vertical="center" wrapText="1"/>
    </xf>
    <xf numFmtId="2" fontId="46" fillId="0" borderId="10" xfId="0" applyNumberFormat="1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191" fontId="46" fillId="0" borderId="10" xfId="0" applyNumberFormat="1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center"/>
    </xf>
    <xf numFmtId="183" fontId="7" fillId="0" borderId="10" xfId="0" applyNumberFormat="1" applyFont="1" applyFill="1" applyBorder="1" applyAlignment="1">
      <alignment horizontal="center" vertical="center"/>
    </xf>
    <xf numFmtId="0" fontId="34" fillId="0" borderId="10" xfId="0" applyFont="1" applyFill="1" applyBorder="1" applyAlignment="1">
      <alignment horizontal="left" vertical="center" wrapText="1"/>
    </xf>
    <xf numFmtId="183" fontId="34" fillId="0" borderId="10" xfId="0" applyNumberFormat="1" applyFont="1" applyFill="1" applyBorder="1" applyAlignment="1">
      <alignment horizontal="center" vertical="center" wrapText="1"/>
    </xf>
    <xf numFmtId="2" fontId="47" fillId="0" borderId="10" xfId="0" applyNumberFormat="1" applyFont="1" applyFill="1" applyBorder="1" applyAlignment="1">
      <alignment horizontal="center" vertical="center" wrapText="1"/>
    </xf>
    <xf numFmtId="191" fontId="47" fillId="0" borderId="10" xfId="0" applyNumberFormat="1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left" vertical="center" wrapText="1"/>
    </xf>
    <xf numFmtId="190" fontId="49" fillId="0" borderId="10" xfId="0" applyNumberFormat="1" applyFont="1" applyFill="1" applyBorder="1" applyAlignment="1">
      <alignment horizontal="center" vertical="center" wrapText="1"/>
    </xf>
    <xf numFmtId="191" fontId="47" fillId="0" borderId="12" xfId="0" applyNumberFormat="1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left" vertical="center" wrapText="1"/>
    </xf>
    <xf numFmtId="190" fontId="46" fillId="0" borderId="10" xfId="0" applyNumberFormat="1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2" fontId="50" fillId="0" borderId="10" xfId="0" applyNumberFormat="1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left" vertical="center" wrapText="1"/>
    </xf>
    <xf numFmtId="2" fontId="49" fillId="0" borderId="10" xfId="0" applyNumberFormat="1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vertical="center" wrapText="1"/>
    </xf>
    <xf numFmtId="192" fontId="45" fillId="0" borderId="10" xfId="0" applyNumberFormat="1" applyFont="1" applyFill="1" applyBorder="1" applyAlignment="1">
      <alignment horizontal="center" vertical="center" wrapText="1"/>
    </xf>
    <xf numFmtId="2" fontId="45" fillId="0" borderId="10" xfId="0" applyNumberFormat="1" applyFont="1" applyFill="1" applyBorder="1" applyAlignment="1">
      <alignment horizontal="center" vertical="center" wrapText="1"/>
    </xf>
    <xf numFmtId="2" fontId="45" fillId="0" borderId="10" xfId="0" applyNumberFormat="1" applyFont="1" applyFill="1" applyBorder="1" applyAlignment="1">
      <alignment vertical="center" wrapText="1"/>
    </xf>
    <xf numFmtId="0" fontId="50" fillId="0" borderId="10" xfId="0" applyFont="1" applyFill="1" applyBorder="1" applyAlignment="1">
      <alignment horizontal="center" vertical="center"/>
    </xf>
    <xf numFmtId="193" fontId="50" fillId="0" borderId="10" xfId="0" applyNumberFormat="1" applyFont="1" applyFill="1" applyBorder="1" applyAlignment="1">
      <alignment horizontal="center" vertical="center"/>
    </xf>
    <xf numFmtId="2" fontId="50" fillId="0" borderId="10" xfId="0" applyNumberFormat="1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/>
    </xf>
    <xf numFmtId="186" fontId="35" fillId="0" borderId="10" xfId="0" applyNumberFormat="1" applyFont="1" applyFill="1" applyBorder="1" applyAlignment="1">
      <alignment horizontal="center" vertical="center" wrapText="1"/>
    </xf>
    <xf numFmtId="186" fontId="35" fillId="0" borderId="0" xfId="0" applyNumberFormat="1" applyFont="1" applyFill="1" applyBorder="1" applyAlignment="1">
      <alignment horizontal="center" vertical="center" wrapText="1"/>
    </xf>
    <xf numFmtId="2" fontId="47" fillId="0" borderId="18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52" fillId="0" borderId="12" xfId="0" applyFont="1" applyFill="1" applyBorder="1" applyAlignment="1">
      <alignment horizontal="center" vertical="center" wrapText="1"/>
    </xf>
    <xf numFmtId="0" fontId="1" fillId="0" borderId="10" xfId="53" applyFont="1" applyFill="1" applyBorder="1" applyAlignment="1">
      <alignment vertical="center" wrapText="1"/>
      <protection/>
    </xf>
    <xf numFmtId="0" fontId="1" fillId="0" borderId="11" xfId="53" applyFont="1" applyFill="1" applyBorder="1" applyAlignment="1">
      <alignment vertical="center" wrapText="1"/>
      <protection/>
    </xf>
    <xf numFmtId="49" fontId="1" fillId="0" borderId="12" xfId="0" applyNumberFormat="1" applyFont="1" applyFill="1" applyBorder="1" applyAlignment="1">
      <alignment vertical="center" wrapText="1"/>
    </xf>
    <xf numFmtId="0" fontId="1" fillId="0" borderId="14" xfId="0" applyFont="1" applyFill="1" applyBorder="1" applyAlignment="1">
      <alignment vertical="center" wrapText="1"/>
    </xf>
    <xf numFmtId="0" fontId="1" fillId="0" borderId="15" xfId="0" applyFont="1" applyFill="1" applyBorder="1" applyAlignment="1">
      <alignment vertical="center" wrapText="1"/>
    </xf>
    <xf numFmtId="0" fontId="1" fillId="0" borderId="20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vertical="center" wrapText="1"/>
    </xf>
    <xf numFmtId="49" fontId="7" fillId="0" borderId="15" xfId="0" applyNumberFormat="1" applyFont="1" applyFill="1" applyBorder="1" applyAlignment="1">
      <alignment horizontal="center" vertical="top"/>
    </xf>
    <xf numFmtId="0" fontId="7" fillId="0" borderId="15" xfId="0" applyFont="1" applyFill="1" applyBorder="1" applyAlignment="1">
      <alignment horizontal="left" vertical="center" wrapText="1"/>
    </xf>
    <xf numFmtId="49" fontId="4" fillId="0" borderId="11" xfId="0" applyNumberFormat="1" applyFont="1" applyFill="1" applyBorder="1" applyAlignment="1">
      <alignment horizontal="center" vertical="top"/>
    </xf>
    <xf numFmtId="2" fontId="1" fillId="0" borderId="14" xfId="0" applyNumberFormat="1" applyFont="1" applyFill="1" applyBorder="1" applyAlignment="1">
      <alignment horizontal="center" vertical="center"/>
    </xf>
    <xf numFmtId="181" fontId="4" fillId="0" borderId="10" xfId="0" applyNumberFormat="1" applyFont="1" applyFill="1" applyBorder="1" applyAlignment="1">
      <alignment horizontal="center" vertical="center" wrapText="1"/>
    </xf>
    <xf numFmtId="181" fontId="1" fillId="0" borderId="15" xfId="0" applyNumberFormat="1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left" vertical="center" wrapText="1"/>
    </xf>
    <xf numFmtId="183" fontId="7" fillId="0" borderId="11" xfId="0" applyNumberFormat="1" applyFont="1" applyFill="1" applyBorder="1" applyAlignment="1">
      <alignment horizontal="center" vertical="center" wrapText="1"/>
    </xf>
    <xf numFmtId="183" fontId="7" fillId="0" borderId="10" xfId="0" applyNumberFormat="1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center" wrapText="1"/>
    </xf>
    <xf numFmtId="0" fontId="34" fillId="0" borderId="12" xfId="0" applyFont="1" applyFill="1" applyBorder="1" applyAlignment="1">
      <alignment horizontal="left" vertical="center" wrapText="1"/>
    </xf>
    <xf numFmtId="49" fontId="34" fillId="0" borderId="10" xfId="0" applyNumberFormat="1" applyFont="1" applyFill="1" applyBorder="1" applyAlignment="1">
      <alignment vertical="center" wrapText="1"/>
    </xf>
    <xf numFmtId="49" fontId="34" fillId="0" borderId="14" xfId="0" applyNumberFormat="1" applyFont="1" applyFill="1" applyBorder="1" applyAlignment="1">
      <alignment vertical="center" wrapText="1"/>
    </xf>
    <xf numFmtId="0" fontId="0" fillId="0" borderId="0" xfId="0" applyFill="1" applyAlignment="1">
      <alignment horizontal="right" vertical="center" wrapText="1"/>
    </xf>
    <xf numFmtId="49" fontId="7" fillId="0" borderId="15" xfId="0" applyNumberFormat="1" applyFont="1" applyFill="1" applyBorder="1" applyAlignment="1">
      <alignment vertical="top"/>
    </xf>
    <xf numFmtId="49" fontId="7" fillId="0" borderId="12" xfId="0" applyNumberFormat="1" applyFont="1" applyFill="1" applyBorder="1" applyAlignment="1">
      <alignment vertical="top"/>
    </xf>
    <xf numFmtId="0" fontId="4" fillId="0" borderId="10" xfId="0" applyFont="1" applyFill="1" applyBorder="1" applyAlignment="1">
      <alignment vertical="top"/>
    </xf>
    <xf numFmtId="0" fontId="4" fillId="0" borderId="10" xfId="0" applyFont="1" applyFill="1" applyBorder="1" applyAlignment="1">
      <alignment vertical="top" wrapText="1"/>
    </xf>
    <xf numFmtId="0" fontId="1" fillId="0" borderId="12" xfId="0" applyFont="1" applyFill="1" applyBorder="1" applyAlignment="1">
      <alignment horizontal="justify" vertical="center" wrapText="1"/>
    </xf>
    <xf numFmtId="0" fontId="49" fillId="0" borderId="12" xfId="0" applyFont="1" applyFill="1" applyBorder="1" applyAlignment="1">
      <alignment vertical="center" wrapText="1"/>
    </xf>
    <xf numFmtId="186" fontId="35" fillId="0" borderId="12" xfId="0" applyNumberFormat="1" applyFont="1" applyFill="1" applyBorder="1" applyAlignment="1">
      <alignment horizontal="center" vertical="center" wrapText="1"/>
    </xf>
    <xf numFmtId="2" fontId="49" fillId="0" borderId="12" xfId="0" applyNumberFormat="1" applyFont="1" applyFill="1" applyBorder="1" applyAlignment="1">
      <alignment horizontal="center" vertical="center" wrapText="1"/>
    </xf>
    <xf numFmtId="0" fontId="51" fillId="0" borderId="12" xfId="0" applyFont="1" applyFill="1" applyBorder="1" applyAlignment="1">
      <alignment horizontal="left" vertical="center" wrapText="1"/>
    </xf>
    <xf numFmtId="0" fontId="45" fillId="0" borderId="12" xfId="0" applyFont="1" applyFill="1" applyBorder="1" applyAlignment="1">
      <alignment horizontal="center" vertical="center" wrapText="1"/>
    </xf>
    <xf numFmtId="192" fontId="45" fillId="0" borderId="12" xfId="0" applyNumberFormat="1" applyFont="1" applyFill="1" applyBorder="1" applyAlignment="1">
      <alignment horizontal="center" vertical="center" wrapText="1"/>
    </xf>
    <xf numFmtId="2" fontId="45" fillId="0" borderId="12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vertical="top"/>
    </xf>
    <xf numFmtId="0" fontId="7" fillId="0" borderId="10" xfId="0" applyFont="1" applyFill="1" applyBorder="1" applyAlignment="1">
      <alignment vertical="top" wrapText="1"/>
    </xf>
    <xf numFmtId="181" fontId="1" fillId="0" borderId="12" xfId="0" applyNumberFormat="1" applyFont="1" applyFill="1" applyBorder="1" applyAlignment="1">
      <alignment horizontal="center" vertical="center" wrapText="1"/>
    </xf>
    <xf numFmtId="183" fontId="1" fillId="0" borderId="15" xfId="0" applyNumberFormat="1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vertical="center"/>
    </xf>
    <xf numFmtId="186" fontId="6" fillId="0" borderId="12" xfId="0" applyNumberFormat="1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top" wrapText="1"/>
    </xf>
    <xf numFmtId="0" fontId="46" fillId="0" borderId="16" xfId="0" applyFont="1" applyFill="1" applyBorder="1" applyAlignment="1">
      <alignment horizontal="center" vertical="top" wrapText="1"/>
    </xf>
    <xf numFmtId="0" fontId="46" fillId="0" borderId="22" xfId="0" applyFont="1" applyFill="1" applyBorder="1" applyAlignment="1">
      <alignment horizontal="center" vertical="top" wrapText="1"/>
    </xf>
    <xf numFmtId="0" fontId="46" fillId="0" borderId="19" xfId="0" applyFont="1" applyFill="1" applyBorder="1" applyAlignment="1">
      <alignment horizontal="center" vertical="top" wrapText="1"/>
    </xf>
    <xf numFmtId="0" fontId="46" fillId="0" borderId="23" xfId="0" applyFont="1" applyFill="1" applyBorder="1" applyAlignment="1">
      <alignment horizontal="center" vertical="top" wrapText="1"/>
    </xf>
    <xf numFmtId="49" fontId="7" fillId="0" borderId="11" xfId="0" applyNumberFormat="1" applyFont="1" applyFill="1" applyBorder="1" applyAlignment="1">
      <alignment horizontal="center" vertical="top"/>
    </xf>
    <xf numFmtId="49" fontId="7" fillId="0" borderId="15" xfId="0" applyNumberFormat="1" applyFont="1" applyFill="1" applyBorder="1" applyAlignment="1">
      <alignment horizontal="center" vertical="top"/>
    </xf>
    <xf numFmtId="0" fontId="7" fillId="0" borderId="11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center" wrapText="1"/>
    </xf>
    <xf numFmtId="49" fontId="4" fillId="0" borderId="11" xfId="0" applyNumberFormat="1" applyFont="1" applyFill="1" applyBorder="1" applyAlignment="1">
      <alignment horizontal="center" vertical="top"/>
    </xf>
    <xf numFmtId="49" fontId="4" fillId="0" borderId="15" xfId="0" applyNumberFormat="1" applyFont="1" applyFill="1" applyBorder="1" applyAlignment="1">
      <alignment horizontal="center" vertical="top"/>
    </xf>
    <xf numFmtId="49" fontId="7" fillId="0" borderId="12" xfId="0" applyNumberFormat="1" applyFont="1" applyFill="1" applyBorder="1" applyAlignment="1">
      <alignment horizontal="center" vertical="top"/>
    </xf>
    <xf numFmtId="0" fontId="7" fillId="0" borderId="11" xfId="0" applyFont="1" applyFill="1" applyBorder="1" applyAlignment="1">
      <alignment horizontal="left" vertical="top" wrapText="1"/>
    </xf>
    <xf numFmtId="0" fontId="7" fillId="0" borderId="15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15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center" vertical="top"/>
    </xf>
    <xf numFmtId="0" fontId="4" fillId="0" borderId="15" xfId="0" applyFont="1" applyFill="1" applyBorder="1" applyAlignment="1">
      <alignment horizontal="center" vertical="top"/>
    </xf>
    <xf numFmtId="0" fontId="4" fillId="0" borderId="12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/>
    </xf>
    <xf numFmtId="183" fontId="30" fillId="0" borderId="0" xfId="0" applyNumberFormat="1" applyFont="1" applyFill="1" applyAlignment="1">
      <alignment horizontal="left" vertical="center" wrapText="1"/>
    </xf>
    <xf numFmtId="0" fontId="4" fillId="0" borderId="18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183" fontId="0" fillId="0" borderId="0" xfId="0" applyNumberFormat="1" applyFill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28" fillId="0" borderId="23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53" fillId="0" borderId="18" xfId="0" applyFont="1" applyFill="1" applyBorder="1" applyAlignment="1">
      <alignment horizontal="center" vertical="center" wrapText="1"/>
    </xf>
    <xf numFmtId="0" fontId="53" fillId="0" borderId="21" xfId="0" applyFont="1" applyFill="1" applyBorder="1" applyAlignment="1">
      <alignment horizontal="center" vertical="center" wrapText="1"/>
    </xf>
    <xf numFmtId="0" fontId="53" fillId="0" borderId="13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20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29" fillId="0" borderId="0" xfId="0" applyFont="1" applyFill="1" applyAlignment="1">
      <alignment horizontal="center"/>
    </xf>
    <xf numFmtId="0" fontId="54" fillId="0" borderId="18" xfId="0" applyFont="1" applyFill="1" applyBorder="1" applyAlignment="1">
      <alignment horizontal="center" vertical="center" wrapText="1"/>
    </xf>
    <xf numFmtId="0" fontId="54" fillId="0" borderId="21" xfId="0" applyFont="1" applyFill="1" applyBorder="1" applyAlignment="1">
      <alignment horizontal="center" vertical="center" wrapText="1"/>
    </xf>
    <xf numFmtId="0" fontId="54" fillId="0" borderId="13" xfId="0" applyFont="1" applyFill="1" applyBorder="1" applyAlignment="1">
      <alignment horizontal="center" vertical="center" wrapText="1"/>
    </xf>
    <xf numFmtId="0" fontId="0" fillId="0" borderId="22" xfId="0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top"/>
    </xf>
    <xf numFmtId="49" fontId="4" fillId="0" borderId="18" xfId="0" applyNumberFormat="1" applyFont="1" applyFill="1" applyBorder="1" applyAlignment="1">
      <alignment horizontal="center" vertical="center"/>
    </xf>
    <xf numFmtId="49" fontId="4" fillId="0" borderId="21" xfId="0" applyNumberFormat="1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top"/>
    </xf>
    <xf numFmtId="0" fontId="4" fillId="0" borderId="17" xfId="0" applyFont="1" applyFill="1" applyBorder="1" applyAlignment="1">
      <alignment horizontal="left" vertical="center" wrapText="1"/>
    </xf>
    <xf numFmtId="49" fontId="4" fillId="0" borderId="11" xfId="0" applyNumberFormat="1" applyFont="1" applyFill="1" applyBorder="1" applyAlignment="1">
      <alignment horizontal="left" vertical="top" wrapText="1"/>
    </xf>
    <xf numFmtId="49" fontId="4" fillId="0" borderId="15" xfId="0" applyNumberFormat="1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center"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ожение №2" xfId="53"/>
    <cellStyle name="Followed Hyperlink" xfId="54"/>
    <cellStyle name="Плохой" xfId="55"/>
    <cellStyle name="Пояснение" xfId="56"/>
    <cellStyle name="Примечание" xfId="57"/>
    <cellStyle name="Примечание 2" xfId="58"/>
    <cellStyle name="Примечание 2 2" xfId="59"/>
    <cellStyle name="Примечание 3" xfId="60"/>
    <cellStyle name="Примечание 3 2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84"/>
  <sheetViews>
    <sheetView tabSelected="1" zoomScalePageLayoutView="0" workbookViewId="0" topLeftCell="A159">
      <selection activeCell="M172" sqref="M172"/>
    </sheetView>
  </sheetViews>
  <sheetFormatPr defaultColWidth="9.00390625" defaultRowHeight="12.75"/>
  <cols>
    <col min="1" max="1" width="4.125" style="62" customWidth="1"/>
    <col min="2" max="2" width="27.875" style="62" customWidth="1"/>
    <col min="3" max="3" width="17.375" style="62" customWidth="1"/>
    <col min="4" max="4" width="11.875" style="62" customWidth="1"/>
    <col min="5" max="5" width="13.625" style="62" customWidth="1"/>
    <col min="6" max="6" width="13.75390625" style="62" customWidth="1"/>
    <col min="7" max="7" width="33.875" style="62" customWidth="1"/>
    <col min="8" max="8" width="5.75390625" style="62" customWidth="1"/>
    <col min="9" max="9" width="10.125" style="62" customWidth="1"/>
    <col min="10" max="10" width="13.00390625" style="62" customWidth="1"/>
    <col min="11" max="11" width="13.25390625" style="62" customWidth="1"/>
    <col min="12" max="12" width="16.25390625" style="62" customWidth="1"/>
    <col min="13" max="13" width="14.75390625" style="62" customWidth="1"/>
    <col min="14" max="14" width="12.75390625" style="62" customWidth="1"/>
    <col min="15" max="16384" width="9.125" style="62" customWidth="1"/>
  </cols>
  <sheetData>
    <row r="1" spans="1:21" ht="28.5" customHeight="1">
      <c r="A1" s="220" t="s">
        <v>156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100"/>
      <c r="O1" s="100"/>
      <c r="P1" s="100"/>
      <c r="Q1" s="100"/>
      <c r="R1" s="100"/>
      <c r="S1" s="100"/>
      <c r="T1" s="100"/>
      <c r="U1" s="100"/>
    </row>
    <row r="2" spans="1:21" ht="59.25" customHeight="1">
      <c r="A2" s="222" t="s">
        <v>1</v>
      </c>
      <c r="B2" s="227" t="s">
        <v>37</v>
      </c>
      <c r="C2" s="229" t="s">
        <v>157</v>
      </c>
      <c r="D2" s="230"/>
      <c r="E2" s="231"/>
      <c r="F2" s="224" t="s">
        <v>40</v>
      </c>
      <c r="G2" s="225" t="s">
        <v>42</v>
      </c>
      <c r="H2" s="221" t="s">
        <v>158</v>
      </c>
      <c r="I2" s="221"/>
      <c r="J2" s="221"/>
      <c r="K2" s="224" t="s">
        <v>45</v>
      </c>
      <c r="L2" s="221" t="s">
        <v>46</v>
      </c>
      <c r="M2" s="224" t="s">
        <v>2</v>
      </c>
      <c r="N2" s="100"/>
      <c r="O2" s="100"/>
      <c r="P2" s="100"/>
      <c r="Q2" s="100"/>
      <c r="R2" s="100"/>
      <c r="S2" s="100"/>
      <c r="T2" s="100"/>
      <c r="U2" s="100"/>
    </row>
    <row r="3" spans="1:14" ht="46.5" customHeight="1">
      <c r="A3" s="223"/>
      <c r="B3" s="228"/>
      <c r="C3" s="45" t="s">
        <v>36</v>
      </c>
      <c r="D3" s="45" t="s">
        <v>38</v>
      </c>
      <c r="E3" s="45" t="s">
        <v>39</v>
      </c>
      <c r="F3" s="224"/>
      <c r="G3" s="226"/>
      <c r="H3" s="44" t="s">
        <v>8</v>
      </c>
      <c r="I3" s="45" t="s">
        <v>43</v>
      </c>
      <c r="J3" s="45" t="s">
        <v>44</v>
      </c>
      <c r="K3" s="224"/>
      <c r="L3" s="221"/>
      <c r="M3" s="224"/>
      <c r="N3" s="4"/>
    </row>
    <row r="4" spans="1:13" ht="15" customHeight="1">
      <c r="A4" s="20">
        <v>1</v>
      </c>
      <c r="B4" s="20">
        <v>2</v>
      </c>
      <c r="C4" s="20">
        <v>3</v>
      </c>
      <c r="D4" s="20">
        <v>4</v>
      </c>
      <c r="E4" s="20">
        <v>5</v>
      </c>
      <c r="F4" s="20" t="s">
        <v>41</v>
      </c>
      <c r="G4" s="20">
        <v>7</v>
      </c>
      <c r="H4" s="20">
        <v>8</v>
      </c>
      <c r="I4" s="20">
        <v>9</v>
      </c>
      <c r="J4" s="20">
        <v>10</v>
      </c>
      <c r="K4" s="20">
        <v>11</v>
      </c>
      <c r="L4" s="101" t="s">
        <v>60</v>
      </c>
      <c r="M4" s="20">
        <v>13</v>
      </c>
    </row>
    <row r="5" spans="1:13" ht="20.25" customHeight="1">
      <c r="A5" s="215" t="s">
        <v>18</v>
      </c>
      <c r="B5" s="216"/>
      <c r="C5" s="216"/>
      <c r="D5" s="216"/>
      <c r="E5" s="216"/>
      <c r="F5" s="216"/>
      <c r="G5" s="216"/>
      <c r="H5" s="216"/>
      <c r="I5" s="216"/>
      <c r="J5" s="216"/>
      <c r="K5" s="216"/>
      <c r="L5" s="216"/>
      <c r="M5" s="217"/>
    </row>
    <row r="6" spans="1:13" ht="39.75" customHeight="1">
      <c r="A6" s="210">
        <v>1</v>
      </c>
      <c r="B6" s="207" t="s">
        <v>136</v>
      </c>
      <c r="C6" s="7" t="s">
        <v>35</v>
      </c>
      <c r="D6" s="11">
        <f aca="true" t="shared" si="0" ref="D6:E8">D10+D41+D48</f>
        <v>171487.24800000002</v>
      </c>
      <c r="E6" s="11">
        <f t="shared" si="0"/>
        <v>169569.89500000002</v>
      </c>
      <c r="F6" s="10">
        <f>E6/D6*100</f>
        <v>98.88192677743595</v>
      </c>
      <c r="G6" s="20"/>
      <c r="H6" s="20"/>
      <c r="I6" s="20"/>
      <c r="J6" s="20"/>
      <c r="K6" s="13">
        <f>(K10+K41+K48)/3</f>
        <v>122.10392085300812</v>
      </c>
      <c r="L6" s="13">
        <f>K6/F6</f>
        <v>1.2348456875020284</v>
      </c>
      <c r="M6" s="11" t="s">
        <v>17</v>
      </c>
    </row>
    <row r="7" spans="1:14" ht="32.25" customHeight="1">
      <c r="A7" s="211"/>
      <c r="B7" s="208"/>
      <c r="C7" s="12" t="s">
        <v>34</v>
      </c>
      <c r="D7" s="11">
        <f t="shared" si="0"/>
        <v>38587.308000000005</v>
      </c>
      <c r="E7" s="11">
        <f t="shared" si="0"/>
        <v>36708.132</v>
      </c>
      <c r="F7" s="10"/>
      <c r="G7" s="20"/>
      <c r="H7" s="109"/>
      <c r="I7" s="110"/>
      <c r="J7" s="110"/>
      <c r="K7" s="13"/>
      <c r="L7" s="13"/>
      <c r="M7" s="11"/>
      <c r="N7" s="102"/>
    </row>
    <row r="8" spans="1:14" ht="51" customHeight="1">
      <c r="A8" s="211"/>
      <c r="B8" s="208"/>
      <c r="C8" s="111" t="s">
        <v>32</v>
      </c>
      <c r="D8" s="11">
        <f t="shared" si="0"/>
        <v>109992.07500000001</v>
      </c>
      <c r="E8" s="11">
        <f t="shared" si="0"/>
        <v>109992.03400000001</v>
      </c>
      <c r="F8" s="10"/>
      <c r="G8" s="20"/>
      <c r="H8" s="109"/>
      <c r="I8" s="110"/>
      <c r="J8" s="110"/>
      <c r="K8" s="13"/>
      <c r="L8" s="13"/>
      <c r="M8" s="11"/>
      <c r="N8" s="102"/>
    </row>
    <row r="9" spans="1:14" ht="44.25" customHeight="1">
      <c r="A9" s="211"/>
      <c r="B9" s="208"/>
      <c r="C9" s="111" t="s">
        <v>33</v>
      </c>
      <c r="D9" s="11">
        <f>D13+D48</f>
        <v>24215.465</v>
      </c>
      <c r="E9" s="11">
        <f>E13+E48</f>
        <v>24177.328999999998</v>
      </c>
      <c r="F9" s="10"/>
      <c r="G9" s="20"/>
      <c r="H9" s="109"/>
      <c r="I9" s="110"/>
      <c r="J9" s="110"/>
      <c r="K9" s="13"/>
      <c r="L9" s="13"/>
      <c r="M9" s="11"/>
      <c r="N9" s="102"/>
    </row>
    <row r="10" spans="1:14" ht="27.75" customHeight="1">
      <c r="A10" s="197" t="s">
        <v>137</v>
      </c>
      <c r="B10" s="204" t="s">
        <v>138</v>
      </c>
      <c r="C10" s="114" t="s">
        <v>47</v>
      </c>
      <c r="D10" s="115">
        <f>SUM(D11:D13)</f>
        <v>143549.63</v>
      </c>
      <c r="E10" s="115">
        <f>SUM(E11:E13)</f>
        <v>141705.081</v>
      </c>
      <c r="F10" s="116">
        <f>E10/D10*100</f>
        <v>98.71504440659304</v>
      </c>
      <c r="G10" s="12"/>
      <c r="H10" s="117"/>
      <c r="I10" s="99"/>
      <c r="J10" s="99"/>
      <c r="K10" s="118">
        <f>AVERAGE(K11:K40)</f>
        <v>99.73549237124338</v>
      </c>
      <c r="L10" s="119">
        <f>K10/F10</f>
        <v>1.010337309482912</v>
      </c>
      <c r="M10" s="120" t="s">
        <v>17</v>
      </c>
      <c r="N10" s="102"/>
    </row>
    <row r="11" spans="1:14" ht="81.75" customHeight="1">
      <c r="A11" s="198"/>
      <c r="B11" s="205"/>
      <c r="C11" s="121" t="s">
        <v>34</v>
      </c>
      <c r="D11" s="122">
        <v>22690.4</v>
      </c>
      <c r="E11" s="122">
        <v>20884.018</v>
      </c>
      <c r="F11" s="123"/>
      <c r="G11" s="12" t="s">
        <v>139</v>
      </c>
      <c r="H11" s="117" t="s">
        <v>9</v>
      </c>
      <c r="I11" s="99">
        <v>88.2</v>
      </c>
      <c r="J11" s="99">
        <v>90.7</v>
      </c>
      <c r="K11" s="124">
        <f>J11/I11*100</f>
        <v>102.8344671201814</v>
      </c>
      <c r="L11" s="21"/>
      <c r="M11" s="22"/>
      <c r="N11" s="102"/>
    </row>
    <row r="12" spans="1:14" ht="63.75" customHeight="1">
      <c r="A12" s="198"/>
      <c r="B12" s="205"/>
      <c r="C12" s="125" t="s">
        <v>32</v>
      </c>
      <c r="D12" s="143">
        <v>97951.365</v>
      </c>
      <c r="E12" s="126">
        <v>97951.334</v>
      </c>
      <c r="F12" s="123"/>
      <c r="G12" s="12" t="s">
        <v>140</v>
      </c>
      <c r="H12" s="5" t="s">
        <v>9</v>
      </c>
      <c r="I12" s="5">
        <v>100</v>
      </c>
      <c r="J12" s="5">
        <v>100</v>
      </c>
      <c r="K12" s="124">
        <f>J12/I12*100</f>
        <v>100</v>
      </c>
      <c r="L12" s="21"/>
      <c r="M12" s="22"/>
      <c r="N12" s="102"/>
    </row>
    <row r="13" spans="1:14" ht="66" customHeight="1">
      <c r="A13" s="198"/>
      <c r="B13" s="205"/>
      <c r="C13" s="125" t="s">
        <v>33</v>
      </c>
      <c r="D13" s="143">
        <v>22907.865</v>
      </c>
      <c r="E13" s="126">
        <v>22869.729</v>
      </c>
      <c r="F13" s="146"/>
      <c r="G13" s="12" t="s">
        <v>192</v>
      </c>
      <c r="H13" s="117" t="s">
        <v>10</v>
      </c>
      <c r="I13" s="99">
        <v>165</v>
      </c>
      <c r="J13" s="99">
        <v>165</v>
      </c>
      <c r="K13" s="124">
        <f>J13/I13*100</f>
        <v>100</v>
      </c>
      <c r="L13" s="21"/>
      <c r="M13" s="22"/>
      <c r="N13" s="102"/>
    </row>
    <row r="14" spans="1:14" ht="57" customHeight="1">
      <c r="A14" s="198"/>
      <c r="B14" s="205"/>
      <c r="C14" s="193"/>
      <c r="D14" s="194"/>
      <c r="E14" s="194"/>
      <c r="F14" s="194"/>
      <c r="G14" s="12" t="s">
        <v>159</v>
      </c>
      <c r="H14" s="39" t="s">
        <v>9</v>
      </c>
      <c r="I14" s="5">
        <v>80.6</v>
      </c>
      <c r="J14" s="5">
        <v>62</v>
      </c>
      <c r="K14" s="124">
        <f aca="true" t="shared" si="1" ref="K14:K40">J14/I14*100</f>
        <v>76.92307692307693</v>
      </c>
      <c r="L14" s="21"/>
      <c r="M14" s="22"/>
      <c r="N14" s="102"/>
    </row>
    <row r="15" spans="1:14" ht="75.75" customHeight="1">
      <c r="A15" s="203"/>
      <c r="B15" s="206"/>
      <c r="C15" s="195"/>
      <c r="D15" s="196"/>
      <c r="E15" s="196"/>
      <c r="F15" s="196"/>
      <c r="G15" s="12" t="s">
        <v>160</v>
      </c>
      <c r="H15" s="39" t="s">
        <v>10</v>
      </c>
      <c r="I15" s="5">
        <v>80</v>
      </c>
      <c r="J15" s="5">
        <v>80</v>
      </c>
      <c r="K15" s="124">
        <f t="shared" si="1"/>
        <v>100</v>
      </c>
      <c r="L15" s="21"/>
      <c r="M15" s="22"/>
      <c r="N15" s="102"/>
    </row>
    <row r="16" spans="1:14" ht="75.75" customHeight="1">
      <c r="A16" s="75"/>
      <c r="B16" s="71"/>
      <c r="C16" s="12"/>
      <c r="D16" s="18"/>
      <c r="E16" s="18"/>
      <c r="F16" s="142"/>
      <c r="G16" s="12" t="s">
        <v>193</v>
      </c>
      <c r="H16" s="39" t="s">
        <v>11</v>
      </c>
      <c r="I16" s="5">
        <v>5</v>
      </c>
      <c r="J16" s="5">
        <v>5</v>
      </c>
      <c r="K16" s="124">
        <f t="shared" si="1"/>
        <v>100</v>
      </c>
      <c r="L16" s="21"/>
      <c r="M16" s="22"/>
      <c r="N16" s="102"/>
    </row>
    <row r="17" spans="1:14" ht="45.75" customHeight="1">
      <c r="A17" s="75"/>
      <c r="B17" s="71"/>
      <c r="C17" s="12"/>
      <c r="D17" s="18"/>
      <c r="E17" s="18"/>
      <c r="F17" s="142"/>
      <c r="G17" s="12" t="s">
        <v>161</v>
      </c>
      <c r="H17" s="39" t="s">
        <v>11</v>
      </c>
      <c r="I17" s="5">
        <v>10</v>
      </c>
      <c r="J17" s="5">
        <v>10</v>
      </c>
      <c r="K17" s="124">
        <f t="shared" si="1"/>
        <v>100</v>
      </c>
      <c r="L17" s="21"/>
      <c r="M17" s="22"/>
      <c r="N17" s="102"/>
    </row>
    <row r="18" spans="1:14" ht="114.75" customHeight="1">
      <c r="A18" s="75"/>
      <c r="B18" s="72"/>
      <c r="C18" s="12"/>
      <c r="D18" s="18"/>
      <c r="E18" s="18"/>
      <c r="F18" s="142"/>
      <c r="G18" s="12" t="s">
        <v>162</v>
      </c>
      <c r="H18" s="39" t="s">
        <v>9</v>
      </c>
      <c r="I18" s="5">
        <v>100</v>
      </c>
      <c r="J18" s="5">
        <v>100</v>
      </c>
      <c r="K18" s="124">
        <f t="shared" si="1"/>
        <v>100</v>
      </c>
      <c r="L18" s="21"/>
      <c r="M18" s="22"/>
      <c r="N18" s="102"/>
    </row>
    <row r="19" spans="1:14" ht="291.75" customHeight="1">
      <c r="A19" s="42"/>
      <c r="B19" s="9"/>
      <c r="C19" s="9"/>
      <c r="D19" s="9"/>
      <c r="E19" s="9"/>
      <c r="F19" s="142"/>
      <c r="G19" s="12" t="s">
        <v>194</v>
      </c>
      <c r="H19" s="39" t="s">
        <v>9</v>
      </c>
      <c r="I19" s="5">
        <v>100</v>
      </c>
      <c r="J19" s="5">
        <v>100</v>
      </c>
      <c r="K19" s="124">
        <f t="shared" si="1"/>
        <v>100</v>
      </c>
      <c r="L19" s="21"/>
      <c r="M19" s="22"/>
      <c r="N19" s="102"/>
    </row>
    <row r="20" spans="1:14" ht="66" customHeight="1">
      <c r="A20" s="172"/>
      <c r="B20" s="173"/>
      <c r="C20" s="7"/>
      <c r="D20" s="69"/>
      <c r="E20" s="69"/>
      <c r="F20" s="65"/>
      <c r="G20" s="12" t="s">
        <v>141</v>
      </c>
      <c r="H20" s="39" t="s">
        <v>11</v>
      </c>
      <c r="I20" s="5">
        <v>10</v>
      </c>
      <c r="J20" s="5">
        <v>10</v>
      </c>
      <c r="K20" s="124">
        <f t="shared" si="1"/>
        <v>100</v>
      </c>
      <c r="L20" s="21"/>
      <c r="M20" s="22"/>
      <c r="N20" s="103"/>
    </row>
    <row r="21" spans="1:14" ht="117.75" customHeight="1">
      <c r="A21" s="112"/>
      <c r="B21" s="233"/>
      <c r="C21" s="12"/>
      <c r="D21" s="18"/>
      <c r="E21" s="18"/>
      <c r="F21" s="1"/>
      <c r="G21" s="15" t="s">
        <v>163</v>
      </c>
      <c r="H21" s="5" t="s">
        <v>9</v>
      </c>
      <c r="I21" s="5">
        <v>4.8</v>
      </c>
      <c r="J21" s="5">
        <v>4.8</v>
      </c>
      <c r="K21" s="124">
        <f t="shared" si="1"/>
        <v>100</v>
      </c>
      <c r="L21" s="21"/>
      <c r="M21" s="22"/>
      <c r="N21" s="103"/>
    </row>
    <row r="22" spans="1:14" ht="66" customHeight="1">
      <c r="A22" s="75"/>
      <c r="B22" s="234"/>
      <c r="C22" s="12"/>
      <c r="D22" s="14"/>
      <c r="E22" s="14"/>
      <c r="F22" s="1"/>
      <c r="G22" s="12" t="s">
        <v>164</v>
      </c>
      <c r="H22" s="5" t="s">
        <v>9</v>
      </c>
      <c r="I22" s="5">
        <v>7.4</v>
      </c>
      <c r="J22" s="5">
        <v>7.4</v>
      </c>
      <c r="K22" s="124">
        <f t="shared" si="1"/>
        <v>100</v>
      </c>
      <c r="L22" s="21"/>
      <c r="M22" s="22"/>
      <c r="N22" s="103"/>
    </row>
    <row r="23" spans="1:14" ht="30.75" customHeight="1">
      <c r="A23" s="75"/>
      <c r="B23" s="234"/>
      <c r="C23" s="12"/>
      <c r="D23" s="18"/>
      <c r="E23" s="18"/>
      <c r="F23" s="1"/>
      <c r="G23" s="12" t="s">
        <v>165</v>
      </c>
      <c r="H23" s="39" t="s">
        <v>11</v>
      </c>
      <c r="I23" s="5">
        <v>3</v>
      </c>
      <c r="J23" s="5">
        <v>3</v>
      </c>
      <c r="K23" s="124">
        <f t="shared" si="1"/>
        <v>100</v>
      </c>
      <c r="L23" s="24"/>
      <c r="M23" s="74"/>
      <c r="N23" s="103"/>
    </row>
    <row r="24" spans="1:14" ht="120.75" customHeight="1">
      <c r="A24" s="75"/>
      <c r="B24" s="234"/>
      <c r="C24" s="7"/>
      <c r="D24" s="68"/>
      <c r="E24" s="68"/>
      <c r="F24" s="10"/>
      <c r="G24" s="12" t="s">
        <v>142</v>
      </c>
      <c r="H24" s="39" t="s">
        <v>10</v>
      </c>
      <c r="I24" s="5">
        <v>471</v>
      </c>
      <c r="J24" s="5">
        <v>471</v>
      </c>
      <c r="K24" s="124">
        <v>100</v>
      </c>
      <c r="L24" s="13"/>
      <c r="M24" s="11"/>
      <c r="N24" s="103"/>
    </row>
    <row r="25" spans="1:14" ht="107.25" customHeight="1">
      <c r="A25" s="75"/>
      <c r="B25" s="234"/>
      <c r="C25" s="12"/>
      <c r="D25" s="18"/>
      <c r="E25" s="18"/>
      <c r="F25" s="7"/>
      <c r="G25" s="12" t="s">
        <v>166</v>
      </c>
      <c r="H25" s="39" t="s">
        <v>10</v>
      </c>
      <c r="I25" s="5">
        <v>2</v>
      </c>
      <c r="J25" s="5">
        <v>2</v>
      </c>
      <c r="K25" s="124">
        <f t="shared" si="1"/>
        <v>100</v>
      </c>
      <c r="L25" s="24"/>
      <c r="M25" s="90"/>
      <c r="N25" s="102"/>
    </row>
    <row r="26" spans="1:14" ht="124.5" customHeight="1">
      <c r="A26" s="75"/>
      <c r="B26" s="234"/>
      <c r="C26" s="12"/>
      <c r="D26" s="18"/>
      <c r="E26" s="18"/>
      <c r="F26" s="98"/>
      <c r="G26" s="12" t="s">
        <v>195</v>
      </c>
      <c r="H26" s="39" t="s">
        <v>9</v>
      </c>
      <c r="I26" s="5">
        <v>100</v>
      </c>
      <c r="J26" s="5">
        <v>100</v>
      </c>
      <c r="K26" s="124">
        <f t="shared" si="1"/>
        <v>100</v>
      </c>
      <c r="L26" s="24"/>
      <c r="M26" s="11"/>
      <c r="N26" s="102"/>
    </row>
    <row r="27" spans="1:14" ht="71.25" customHeight="1">
      <c r="A27" s="76"/>
      <c r="B27" s="235"/>
      <c r="C27" s="40"/>
      <c r="D27" s="40"/>
      <c r="E27" s="40"/>
      <c r="F27" s="147"/>
      <c r="G27" s="12" t="s">
        <v>167</v>
      </c>
      <c r="H27" s="39" t="s">
        <v>9</v>
      </c>
      <c r="I27" s="5">
        <v>100</v>
      </c>
      <c r="J27" s="5">
        <v>100</v>
      </c>
      <c r="K27" s="124">
        <f t="shared" si="1"/>
        <v>100</v>
      </c>
      <c r="L27" s="24"/>
      <c r="M27" s="11"/>
      <c r="N27" s="102"/>
    </row>
    <row r="28" spans="1:14" ht="106.5" customHeight="1">
      <c r="A28" s="75"/>
      <c r="B28" s="71"/>
      <c r="C28" s="40"/>
      <c r="D28" s="40"/>
      <c r="E28" s="40"/>
      <c r="F28" s="147"/>
      <c r="G28" s="174" t="s">
        <v>168</v>
      </c>
      <c r="H28" s="36" t="s">
        <v>9</v>
      </c>
      <c r="I28" s="33">
        <v>100</v>
      </c>
      <c r="J28" s="33">
        <v>100</v>
      </c>
      <c r="K28" s="127">
        <f t="shared" si="1"/>
        <v>100</v>
      </c>
      <c r="L28" s="41"/>
      <c r="M28" s="90"/>
      <c r="N28" s="102"/>
    </row>
    <row r="29" spans="1:14" ht="68.25" customHeight="1">
      <c r="A29" s="75"/>
      <c r="B29" s="71"/>
      <c r="C29" s="7"/>
      <c r="D29" s="7"/>
      <c r="E29" s="7"/>
      <c r="F29" s="7"/>
      <c r="G29" s="15" t="s">
        <v>196</v>
      </c>
      <c r="H29" s="39" t="s">
        <v>11</v>
      </c>
      <c r="I29" s="5">
        <v>14</v>
      </c>
      <c r="J29" s="5">
        <v>14</v>
      </c>
      <c r="K29" s="124">
        <f t="shared" si="1"/>
        <v>100</v>
      </c>
      <c r="L29" s="25"/>
      <c r="M29" s="26"/>
      <c r="N29" s="102"/>
    </row>
    <row r="30" spans="1:14" ht="128.25" customHeight="1">
      <c r="A30" s="75"/>
      <c r="B30" s="71"/>
      <c r="C30" s="7"/>
      <c r="D30" s="7"/>
      <c r="E30" s="7"/>
      <c r="F30" s="98"/>
      <c r="G30" s="15" t="s">
        <v>143</v>
      </c>
      <c r="H30" s="39" t="s">
        <v>9</v>
      </c>
      <c r="I30" s="5">
        <v>4.8</v>
      </c>
      <c r="J30" s="5">
        <v>4.8</v>
      </c>
      <c r="K30" s="124">
        <f t="shared" si="1"/>
        <v>100</v>
      </c>
      <c r="L30" s="25"/>
      <c r="M30" s="26"/>
      <c r="N30" s="102"/>
    </row>
    <row r="31" spans="1:14" ht="92.25" customHeight="1">
      <c r="A31" s="75"/>
      <c r="B31" s="71"/>
      <c r="C31" s="7"/>
      <c r="D31" s="7"/>
      <c r="E31" s="7"/>
      <c r="F31" s="98"/>
      <c r="G31" s="12" t="s">
        <v>144</v>
      </c>
      <c r="H31" s="39" t="s">
        <v>9</v>
      </c>
      <c r="I31" s="5">
        <v>100</v>
      </c>
      <c r="J31" s="5">
        <v>100</v>
      </c>
      <c r="K31" s="124">
        <f t="shared" si="1"/>
        <v>100</v>
      </c>
      <c r="L31" s="25"/>
      <c r="M31" s="26"/>
      <c r="N31" s="102"/>
    </row>
    <row r="32" spans="1:14" ht="138.75" customHeight="1">
      <c r="A32" s="75"/>
      <c r="B32" s="71"/>
      <c r="C32" s="7"/>
      <c r="D32" s="7"/>
      <c r="E32" s="7"/>
      <c r="F32" s="98"/>
      <c r="G32" s="12" t="s">
        <v>170</v>
      </c>
      <c r="H32" s="39" t="s">
        <v>9</v>
      </c>
      <c r="I32" s="5">
        <v>100</v>
      </c>
      <c r="J32" s="5">
        <v>100</v>
      </c>
      <c r="K32" s="124">
        <f t="shared" si="1"/>
        <v>100</v>
      </c>
      <c r="L32" s="25"/>
      <c r="M32" s="26"/>
      <c r="N32" s="102"/>
    </row>
    <row r="33" spans="1:14" ht="90" customHeight="1">
      <c r="A33" s="76"/>
      <c r="B33" s="72"/>
      <c r="C33" s="7"/>
      <c r="D33" s="7"/>
      <c r="E33" s="7"/>
      <c r="F33" s="98"/>
      <c r="G33" s="12" t="s">
        <v>169</v>
      </c>
      <c r="H33" s="39" t="s">
        <v>9</v>
      </c>
      <c r="I33" s="5">
        <v>6.6</v>
      </c>
      <c r="J33" s="5">
        <v>6.6</v>
      </c>
      <c r="K33" s="124">
        <f t="shared" si="1"/>
        <v>100</v>
      </c>
      <c r="L33" s="25"/>
      <c r="M33" s="26"/>
      <c r="N33" s="102"/>
    </row>
    <row r="34" spans="1:14" ht="108.75" customHeight="1">
      <c r="A34" s="75"/>
      <c r="B34" s="71"/>
      <c r="C34" s="40"/>
      <c r="D34" s="40"/>
      <c r="E34" s="40"/>
      <c r="F34" s="147"/>
      <c r="G34" s="56" t="s">
        <v>145</v>
      </c>
      <c r="H34" s="36" t="s">
        <v>9</v>
      </c>
      <c r="I34" s="33">
        <v>3.2</v>
      </c>
      <c r="J34" s="33">
        <v>3.2</v>
      </c>
      <c r="K34" s="127">
        <f t="shared" si="1"/>
        <v>100</v>
      </c>
      <c r="L34" s="77"/>
      <c r="M34" s="78"/>
      <c r="N34" s="102"/>
    </row>
    <row r="35" spans="1:14" ht="142.5" customHeight="1">
      <c r="A35" s="75"/>
      <c r="B35" s="71"/>
      <c r="C35" s="7"/>
      <c r="D35" s="7"/>
      <c r="E35" s="7"/>
      <c r="F35" s="7"/>
      <c r="G35" s="56" t="s">
        <v>146</v>
      </c>
      <c r="H35" s="5" t="s">
        <v>171</v>
      </c>
      <c r="I35" s="5">
        <v>0.001</v>
      </c>
      <c r="J35" s="5">
        <v>0.001</v>
      </c>
      <c r="K35" s="124">
        <f t="shared" si="1"/>
        <v>100</v>
      </c>
      <c r="L35" s="25"/>
      <c r="M35" s="26"/>
      <c r="N35" s="102"/>
    </row>
    <row r="36" spans="1:14" ht="66.75" customHeight="1">
      <c r="A36" s="75"/>
      <c r="B36" s="71"/>
      <c r="C36" s="7"/>
      <c r="D36" s="7"/>
      <c r="E36" s="7"/>
      <c r="F36" s="98"/>
      <c r="G36" s="12" t="s">
        <v>147</v>
      </c>
      <c r="H36" s="39" t="s">
        <v>10</v>
      </c>
      <c r="I36" s="5">
        <v>3307</v>
      </c>
      <c r="J36" s="5">
        <v>3714</v>
      </c>
      <c r="K36" s="124">
        <f t="shared" si="1"/>
        <v>112.30722709404294</v>
      </c>
      <c r="L36" s="25"/>
      <c r="M36" s="26"/>
      <c r="N36" s="102"/>
    </row>
    <row r="37" spans="1:14" ht="114.75" customHeight="1">
      <c r="A37" s="75"/>
      <c r="B37" s="71"/>
      <c r="C37" s="7"/>
      <c r="D37" s="7"/>
      <c r="E37" s="7"/>
      <c r="F37" s="98"/>
      <c r="G37" s="12" t="s">
        <v>172</v>
      </c>
      <c r="H37" s="5" t="s">
        <v>9</v>
      </c>
      <c r="I37" s="5">
        <v>100</v>
      </c>
      <c r="J37" s="5">
        <v>100</v>
      </c>
      <c r="K37" s="124">
        <f>J37/I37*100</f>
        <v>100</v>
      </c>
      <c r="L37" s="25"/>
      <c r="M37" s="26"/>
      <c r="N37" s="102"/>
    </row>
    <row r="38" spans="1:14" ht="127.5" customHeight="1">
      <c r="A38" s="75"/>
      <c r="B38" s="71"/>
      <c r="C38" s="7"/>
      <c r="D38" s="7"/>
      <c r="E38" s="7"/>
      <c r="F38" s="7"/>
      <c r="G38" s="94" t="s">
        <v>173</v>
      </c>
      <c r="H38" s="5" t="s">
        <v>9</v>
      </c>
      <c r="I38" s="5">
        <v>100</v>
      </c>
      <c r="J38" s="5">
        <v>100</v>
      </c>
      <c r="K38" s="124">
        <f t="shared" si="1"/>
        <v>100</v>
      </c>
      <c r="L38" s="25"/>
      <c r="M38" s="26"/>
      <c r="N38" s="102"/>
    </row>
    <row r="39" spans="1:14" ht="78.75" customHeight="1">
      <c r="A39" s="76"/>
      <c r="B39" s="72"/>
      <c r="C39" s="7"/>
      <c r="D39" s="7"/>
      <c r="E39" s="7"/>
      <c r="F39" s="98"/>
      <c r="G39" s="12" t="s">
        <v>197</v>
      </c>
      <c r="H39" s="5" t="s">
        <v>11</v>
      </c>
      <c r="I39" s="33">
        <v>1</v>
      </c>
      <c r="J39" s="5">
        <v>1</v>
      </c>
      <c r="K39" s="124">
        <f>J39/I39*100</f>
        <v>100</v>
      </c>
      <c r="L39" s="77"/>
      <c r="M39" s="78"/>
      <c r="N39" s="102"/>
    </row>
    <row r="40" spans="1:14" ht="42.75" customHeight="1">
      <c r="A40" s="75"/>
      <c r="B40" s="71"/>
      <c r="C40" s="40"/>
      <c r="D40" s="40"/>
      <c r="E40" s="40"/>
      <c r="F40" s="147"/>
      <c r="G40" s="56" t="s">
        <v>198</v>
      </c>
      <c r="H40" s="33" t="s">
        <v>11</v>
      </c>
      <c r="I40" s="33">
        <v>5.25</v>
      </c>
      <c r="J40" s="33">
        <v>5.25</v>
      </c>
      <c r="K40" s="127">
        <f t="shared" si="1"/>
        <v>100</v>
      </c>
      <c r="L40" s="77"/>
      <c r="M40" s="78"/>
      <c r="N40" s="102"/>
    </row>
    <row r="41" spans="1:14" ht="54" customHeight="1">
      <c r="A41" s="197" t="s">
        <v>148</v>
      </c>
      <c r="B41" s="199" t="s">
        <v>149</v>
      </c>
      <c r="C41" s="128" t="s">
        <v>150</v>
      </c>
      <c r="D41" s="129">
        <f>SUM(D42:D43)</f>
        <v>26630.018</v>
      </c>
      <c r="E41" s="129">
        <f>SUM(E42:E43)</f>
        <v>26557.214</v>
      </c>
      <c r="F41" s="116">
        <f>E41/D41*100</f>
        <v>99.72660927228813</v>
      </c>
      <c r="G41" s="148"/>
      <c r="H41" s="130"/>
      <c r="I41" s="130"/>
      <c r="J41" s="130"/>
      <c r="K41" s="118">
        <f>AVERAGE(K42:K47)</f>
        <v>166.57627018778098</v>
      </c>
      <c r="L41" s="131">
        <f>K41/F41</f>
        <v>1.6703292271069816</v>
      </c>
      <c r="M41" s="120" t="s">
        <v>187</v>
      </c>
      <c r="N41" s="102"/>
    </row>
    <row r="42" spans="1:14" ht="54" customHeight="1">
      <c r="A42" s="198"/>
      <c r="B42" s="200"/>
      <c r="C42" s="132" t="s">
        <v>34</v>
      </c>
      <c r="D42" s="143">
        <v>15566.908</v>
      </c>
      <c r="E42" s="126">
        <v>15494.114</v>
      </c>
      <c r="F42" s="133"/>
      <c r="G42" s="134" t="s">
        <v>151</v>
      </c>
      <c r="H42" s="101" t="s">
        <v>10</v>
      </c>
      <c r="I42" s="101">
        <v>80</v>
      </c>
      <c r="J42" s="101">
        <v>80</v>
      </c>
      <c r="K42" s="135">
        <f aca="true" t="shared" si="2" ref="K42:K47">J42/I42*100</f>
        <v>100</v>
      </c>
      <c r="L42" s="136"/>
      <c r="M42" s="26"/>
      <c r="N42" s="102"/>
    </row>
    <row r="43" spans="1:14" ht="75.75" customHeight="1">
      <c r="A43" s="198"/>
      <c r="B43" s="200"/>
      <c r="C43" s="132" t="s">
        <v>33</v>
      </c>
      <c r="D43" s="143">
        <v>11063.11</v>
      </c>
      <c r="E43" s="126">
        <v>11063.1</v>
      </c>
      <c r="F43" s="133"/>
      <c r="G43" s="134" t="s">
        <v>199</v>
      </c>
      <c r="H43" s="101" t="s">
        <v>9</v>
      </c>
      <c r="I43" s="101">
        <v>55.6</v>
      </c>
      <c r="J43" s="101">
        <v>59.2</v>
      </c>
      <c r="K43" s="135">
        <f t="shared" si="2"/>
        <v>106.4748201438849</v>
      </c>
      <c r="L43" s="137"/>
      <c r="M43" s="26"/>
      <c r="N43" s="102"/>
    </row>
    <row r="44" spans="1:14" ht="75.75" customHeight="1">
      <c r="A44" s="156"/>
      <c r="B44" s="157"/>
      <c r="C44" s="132"/>
      <c r="D44" s="143"/>
      <c r="E44" s="126"/>
      <c r="F44" s="133"/>
      <c r="G44" s="134" t="s">
        <v>200</v>
      </c>
      <c r="H44" s="101" t="s">
        <v>9</v>
      </c>
      <c r="I44" s="101">
        <v>44.4</v>
      </c>
      <c r="J44" s="101">
        <v>40.8</v>
      </c>
      <c r="K44" s="135">
        <f t="shared" si="2"/>
        <v>91.89189189189189</v>
      </c>
      <c r="L44" s="137"/>
      <c r="M44" s="26"/>
      <c r="N44" s="102"/>
    </row>
    <row r="45" spans="1:14" ht="115.5" customHeight="1">
      <c r="A45" s="156"/>
      <c r="B45" s="157"/>
      <c r="C45" s="132"/>
      <c r="D45" s="143"/>
      <c r="E45" s="126"/>
      <c r="F45" s="133"/>
      <c r="G45" s="134" t="s">
        <v>201</v>
      </c>
      <c r="H45" s="101" t="s">
        <v>9</v>
      </c>
      <c r="I45" s="101">
        <v>4.4</v>
      </c>
      <c r="J45" s="101">
        <v>22.4</v>
      </c>
      <c r="K45" s="135">
        <f t="shared" si="2"/>
        <v>509.090909090909</v>
      </c>
      <c r="L45" s="137"/>
      <c r="M45" s="26"/>
      <c r="N45" s="102"/>
    </row>
    <row r="46" spans="1:14" ht="63.75" customHeight="1">
      <c r="A46" s="156"/>
      <c r="B46" s="157"/>
      <c r="C46" s="132"/>
      <c r="D46" s="143"/>
      <c r="E46" s="126"/>
      <c r="F46" s="133"/>
      <c r="G46" s="134" t="s">
        <v>202</v>
      </c>
      <c r="H46" s="101" t="s">
        <v>11</v>
      </c>
      <c r="I46" s="101">
        <v>2</v>
      </c>
      <c r="J46" s="101">
        <v>2</v>
      </c>
      <c r="K46" s="135">
        <f t="shared" si="2"/>
        <v>100</v>
      </c>
      <c r="L46" s="137"/>
      <c r="M46" s="26"/>
      <c r="N46" s="102"/>
    </row>
    <row r="47" spans="1:14" ht="96" customHeight="1">
      <c r="A47" s="156"/>
      <c r="B47" s="157"/>
      <c r="C47" s="132"/>
      <c r="D47" s="143"/>
      <c r="E47" s="126"/>
      <c r="F47" s="133"/>
      <c r="G47" s="134" t="s">
        <v>203</v>
      </c>
      <c r="H47" s="101" t="s">
        <v>9</v>
      </c>
      <c r="I47" s="101">
        <v>50</v>
      </c>
      <c r="J47" s="101">
        <v>46</v>
      </c>
      <c r="K47" s="135">
        <f t="shared" si="2"/>
        <v>92</v>
      </c>
      <c r="L47" s="137"/>
      <c r="M47" s="26"/>
      <c r="N47" s="102"/>
    </row>
    <row r="48" spans="1:17" ht="68.25" customHeight="1">
      <c r="A48" s="182" t="s">
        <v>152</v>
      </c>
      <c r="B48" s="183" t="s">
        <v>153</v>
      </c>
      <c r="C48" s="128" t="s">
        <v>154</v>
      </c>
      <c r="D48" s="129">
        <f>SUM(D49:D50)</f>
        <v>1307.6</v>
      </c>
      <c r="E48" s="129">
        <f>SUM(E49:E50)</f>
        <v>1307.6</v>
      </c>
      <c r="F48" s="116">
        <f>E48/D48*100</f>
        <v>100</v>
      </c>
      <c r="G48" s="138"/>
      <c r="H48" s="138"/>
      <c r="I48" s="138"/>
      <c r="J48" s="138"/>
      <c r="K48" s="139">
        <f>(K49+K50)/2</f>
        <v>100</v>
      </c>
      <c r="L48" s="140">
        <f>K48/F48</f>
        <v>1</v>
      </c>
      <c r="M48" s="120" t="s">
        <v>17</v>
      </c>
      <c r="N48" s="145"/>
      <c r="O48" s="145"/>
      <c r="P48" s="145"/>
      <c r="Q48" s="145"/>
    </row>
    <row r="49" spans="1:14" ht="120" customHeight="1">
      <c r="A49" s="170"/>
      <c r="B49" s="92"/>
      <c r="C49" s="175" t="s">
        <v>34</v>
      </c>
      <c r="D49" s="176">
        <v>330</v>
      </c>
      <c r="E49" s="176">
        <v>330</v>
      </c>
      <c r="F49" s="177"/>
      <c r="G49" s="178" t="s">
        <v>174</v>
      </c>
      <c r="H49" s="179" t="s">
        <v>11</v>
      </c>
      <c r="I49" s="179">
        <v>16</v>
      </c>
      <c r="J49" s="179">
        <v>16</v>
      </c>
      <c r="K49" s="180">
        <f>J49/I49*100</f>
        <v>100</v>
      </c>
      <c r="L49" s="181"/>
      <c r="M49" s="78"/>
      <c r="N49" s="102"/>
    </row>
    <row r="50" spans="1:14" ht="93" customHeight="1">
      <c r="A50" s="171"/>
      <c r="B50" s="93"/>
      <c r="C50" s="132" t="s">
        <v>33</v>
      </c>
      <c r="D50" s="144">
        <v>977.6</v>
      </c>
      <c r="E50" s="144">
        <v>977.6</v>
      </c>
      <c r="F50" s="133"/>
      <c r="G50" s="141" t="s">
        <v>155</v>
      </c>
      <c r="H50" s="101" t="s">
        <v>11</v>
      </c>
      <c r="I50" s="101">
        <v>16</v>
      </c>
      <c r="J50" s="101">
        <v>16</v>
      </c>
      <c r="K50" s="135">
        <f>J50/I50*100</f>
        <v>100</v>
      </c>
      <c r="L50" s="136"/>
      <c r="M50" s="26"/>
      <c r="N50" s="102"/>
    </row>
    <row r="51" spans="1:14" ht="19.5" customHeight="1">
      <c r="A51" s="189" t="s">
        <v>25</v>
      </c>
      <c r="B51" s="190"/>
      <c r="C51" s="190"/>
      <c r="D51" s="190"/>
      <c r="E51" s="190"/>
      <c r="F51" s="190"/>
      <c r="G51" s="190"/>
      <c r="H51" s="190"/>
      <c r="I51" s="190"/>
      <c r="J51" s="190"/>
      <c r="K51" s="190"/>
      <c r="L51" s="190"/>
      <c r="M51" s="191"/>
      <c r="N51" s="2"/>
    </row>
    <row r="52" spans="1:14" ht="39" customHeight="1">
      <c r="A52" s="210">
        <v>2</v>
      </c>
      <c r="B52" s="207" t="s">
        <v>113</v>
      </c>
      <c r="C52" s="7" t="s">
        <v>35</v>
      </c>
      <c r="D52" s="69">
        <f>D53+D54</f>
        <v>200</v>
      </c>
      <c r="E52" s="69">
        <f>E53+E54</f>
        <v>17.781</v>
      </c>
      <c r="F52" s="10">
        <f>E52/D52*100</f>
        <v>8.8905</v>
      </c>
      <c r="G52" s="3"/>
      <c r="H52" s="5"/>
      <c r="I52" s="21"/>
      <c r="J52" s="21"/>
      <c r="K52" s="13">
        <f>AVERAGE(K53:K54)</f>
        <v>52.5</v>
      </c>
      <c r="L52" s="41">
        <f>K52/F52</f>
        <v>5.90517968618188</v>
      </c>
      <c r="M52" s="11" t="s">
        <v>187</v>
      </c>
      <c r="N52" s="2"/>
    </row>
    <row r="53" spans="1:14" ht="39.75" customHeight="1">
      <c r="A53" s="211"/>
      <c r="B53" s="232"/>
      <c r="C53" s="12" t="s">
        <v>34</v>
      </c>
      <c r="D53" s="18">
        <v>200</v>
      </c>
      <c r="E53" s="18">
        <v>17.781</v>
      </c>
      <c r="F53" s="7"/>
      <c r="G53" s="3" t="s">
        <v>114</v>
      </c>
      <c r="H53" s="5" t="s">
        <v>10</v>
      </c>
      <c r="I53" s="21">
        <v>20</v>
      </c>
      <c r="J53" s="21">
        <v>21</v>
      </c>
      <c r="K53" s="17">
        <f>J53/I53*100</f>
        <v>105</v>
      </c>
      <c r="L53" s="21"/>
      <c r="M53" s="17"/>
      <c r="N53" s="2"/>
    </row>
    <row r="54" spans="1:14" ht="41.25" customHeight="1">
      <c r="A54" s="211"/>
      <c r="B54" s="232"/>
      <c r="C54" s="7"/>
      <c r="D54" s="7"/>
      <c r="E54" s="7"/>
      <c r="F54" s="7"/>
      <c r="G54" s="3" t="s">
        <v>5</v>
      </c>
      <c r="H54" s="5" t="s">
        <v>10</v>
      </c>
      <c r="I54" s="21">
        <v>5</v>
      </c>
      <c r="J54" s="21">
        <v>0</v>
      </c>
      <c r="K54" s="17">
        <f>J54/I54*100</f>
        <v>0</v>
      </c>
      <c r="L54" s="21"/>
      <c r="M54" s="17"/>
      <c r="N54" s="2"/>
    </row>
    <row r="55" spans="1:14" ht="19.5" customHeight="1">
      <c r="A55" s="189" t="s">
        <v>26</v>
      </c>
      <c r="B55" s="190"/>
      <c r="C55" s="190"/>
      <c r="D55" s="190"/>
      <c r="E55" s="190"/>
      <c r="F55" s="190"/>
      <c r="G55" s="190"/>
      <c r="H55" s="190"/>
      <c r="I55" s="190"/>
      <c r="J55" s="190"/>
      <c r="K55" s="190"/>
      <c r="L55" s="190"/>
      <c r="M55" s="191"/>
      <c r="N55" s="2"/>
    </row>
    <row r="56" spans="1:14" ht="40.5" customHeight="1">
      <c r="A56" s="210">
        <v>3</v>
      </c>
      <c r="B56" s="207" t="s">
        <v>126</v>
      </c>
      <c r="C56" s="7" t="s">
        <v>35</v>
      </c>
      <c r="D56" s="69">
        <f>D57+D58</f>
        <v>500</v>
      </c>
      <c r="E56" s="69">
        <f>E57+E58</f>
        <v>500</v>
      </c>
      <c r="F56" s="10">
        <f>E56/D56*100</f>
        <v>100</v>
      </c>
      <c r="G56" s="3"/>
      <c r="H56" s="5"/>
      <c r="I56" s="21"/>
      <c r="J56" s="21"/>
      <c r="K56" s="13">
        <f>AVERAGE(K57:K58)</f>
        <v>113.52941176470588</v>
      </c>
      <c r="L56" s="13">
        <f>K56/F56</f>
        <v>1.1352941176470588</v>
      </c>
      <c r="M56" s="11" t="s">
        <v>17</v>
      </c>
      <c r="N56" s="2"/>
    </row>
    <row r="57" spans="1:14" ht="42.75" customHeight="1">
      <c r="A57" s="211"/>
      <c r="B57" s="208"/>
      <c r="C57" s="12" t="s">
        <v>34</v>
      </c>
      <c r="D57" s="18">
        <v>500</v>
      </c>
      <c r="E57" s="18">
        <v>500</v>
      </c>
      <c r="F57" s="7"/>
      <c r="G57" s="31" t="s">
        <v>3</v>
      </c>
      <c r="H57" s="5" t="s">
        <v>27</v>
      </c>
      <c r="I57" s="21">
        <v>85</v>
      </c>
      <c r="J57" s="21">
        <v>108</v>
      </c>
      <c r="K57" s="17">
        <f>J57/I57*100</f>
        <v>127.05882352941175</v>
      </c>
      <c r="L57" s="21"/>
      <c r="M57" s="17"/>
      <c r="N57" s="2"/>
    </row>
    <row r="58" spans="1:14" ht="30" customHeight="1">
      <c r="A58" s="212"/>
      <c r="B58" s="209"/>
      <c r="C58" s="40"/>
      <c r="D58" s="40"/>
      <c r="E58" s="40"/>
      <c r="F58" s="40"/>
      <c r="G58" s="23" t="s">
        <v>7</v>
      </c>
      <c r="H58" s="23" t="s">
        <v>24</v>
      </c>
      <c r="I58" s="24">
        <v>500</v>
      </c>
      <c r="J58" s="24">
        <v>500</v>
      </c>
      <c r="K58" s="38">
        <f>J58/I58*100</f>
        <v>100</v>
      </c>
      <c r="L58" s="24"/>
      <c r="M58" s="38"/>
      <c r="N58" s="2"/>
    </row>
    <row r="59" spans="1:14" ht="18" customHeight="1">
      <c r="A59" s="189" t="s">
        <v>28</v>
      </c>
      <c r="B59" s="190"/>
      <c r="C59" s="190"/>
      <c r="D59" s="190"/>
      <c r="E59" s="190"/>
      <c r="F59" s="190"/>
      <c r="G59" s="190"/>
      <c r="H59" s="190"/>
      <c r="I59" s="190"/>
      <c r="J59" s="190"/>
      <c r="K59" s="190"/>
      <c r="L59" s="190"/>
      <c r="M59" s="191"/>
      <c r="N59" s="2"/>
    </row>
    <row r="60" spans="1:14" ht="39.75" customHeight="1">
      <c r="A60" s="213">
        <v>4</v>
      </c>
      <c r="B60" s="192" t="s">
        <v>82</v>
      </c>
      <c r="C60" s="7" t="s">
        <v>35</v>
      </c>
      <c r="D60" s="69">
        <f>D61</f>
        <v>60</v>
      </c>
      <c r="E60" s="69">
        <f>E61</f>
        <v>60</v>
      </c>
      <c r="F60" s="10">
        <f>E60/D60*100</f>
        <v>100</v>
      </c>
      <c r="G60" s="3"/>
      <c r="H60" s="5"/>
      <c r="I60" s="21"/>
      <c r="J60" s="21"/>
      <c r="K60" s="13">
        <f>AVERAGE(K61:K61)</f>
        <v>100</v>
      </c>
      <c r="L60" s="13">
        <f>K60/F60</f>
        <v>1</v>
      </c>
      <c r="M60" s="11" t="s">
        <v>17</v>
      </c>
      <c r="N60" s="2"/>
    </row>
    <row r="61" spans="1:14" ht="47.25" customHeight="1">
      <c r="A61" s="213"/>
      <c r="B61" s="192"/>
      <c r="C61" s="12" t="s">
        <v>34</v>
      </c>
      <c r="D61" s="18">
        <v>60</v>
      </c>
      <c r="E61" s="18">
        <v>60</v>
      </c>
      <c r="F61" s="7"/>
      <c r="G61" s="149" t="s">
        <v>83</v>
      </c>
      <c r="H61" s="5" t="s">
        <v>11</v>
      </c>
      <c r="I61" s="5">
        <v>2</v>
      </c>
      <c r="J61" s="21">
        <v>2</v>
      </c>
      <c r="K61" s="17">
        <f>J61/I61*100</f>
        <v>100</v>
      </c>
      <c r="L61" s="21"/>
      <c r="M61" s="17"/>
      <c r="N61" s="2"/>
    </row>
    <row r="62" spans="1:14" ht="90" customHeight="1">
      <c r="A62" s="210">
        <v>5</v>
      </c>
      <c r="B62" s="113" t="s">
        <v>106</v>
      </c>
      <c r="C62" s="7" t="s">
        <v>35</v>
      </c>
      <c r="D62" s="69">
        <f>D63</f>
        <v>655.66</v>
      </c>
      <c r="E62" s="69">
        <f>E63</f>
        <v>655.66</v>
      </c>
      <c r="F62" s="10">
        <f>E62/D62*100</f>
        <v>100</v>
      </c>
      <c r="G62" s="3"/>
      <c r="H62" s="3"/>
      <c r="I62" s="21"/>
      <c r="J62" s="21"/>
      <c r="K62" s="13">
        <f>AVERAGE(K63:K64)</f>
        <v>100</v>
      </c>
      <c r="L62" s="13">
        <f>K62/F62</f>
        <v>1</v>
      </c>
      <c r="M62" s="11" t="s">
        <v>17</v>
      </c>
      <c r="N62" s="2"/>
    </row>
    <row r="63" spans="1:14" ht="80.25" customHeight="1">
      <c r="A63" s="211"/>
      <c r="B63" s="71"/>
      <c r="C63" s="15" t="s">
        <v>34</v>
      </c>
      <c r="D63" s="14">
        <v>655.66</v>
      </c>
      <c r="E63" s="14">
        <v>655.66</v>
      </c>
      <c r="F63" s="66"/>
      <c r="G63" s="150" t="s">
        <v>185</v>
      </c>
      <c r="H63" s="99" t="s">
        <v>11</v>
      </c>
      <c r="I63" s="104">
        <v>2</v>
      </c>
      <c r="J63" s="104">
        <v>2</v>
      </c>
      <c r="K63" s="30">
        <f>J63/I63*100</f>
        <v>100</v>
      </c>
      <c r="L63" s="105"/>
      <c r="M63" s="106"/>
      <c r="N63" s="2"/>
    </row>
    <row r="64" spans="1:14" ht="69" customHeight="1">
      <c r="A64" s="91"/>
      <c r="B64" s="107"/>
      <c r="C64" s="12"/>
      <c r="D64" s="18"/>
      <c r="E64" s="18"/>
      <c r="F64" s="10"/>
      <c r="G64" s="150" t="s">
        <v>186</v>
      </c>
      <c r="H64" s="99" t="s">
        <v>11</v>
      </c>
      <c r="I64" s="104">
        <v>1</v>
      </c>
      <c r="J64" s="104">
        <v>1</v>
      </c>
      <c r="K64" s="30">
        <f>J64/I64*100</f>
        <v>100</v>
      </c>
      <c r="L64" s="13"/>
      <c r="M64" s="11"/>
      <c r="N64" s="2"/>
    </row>
    <row r="65" spans="1:14" ht="19.5" customHeight="1">
      <c r="A65" s="189" t="s">
        <v>29</v>
      </c>
      <c r="B65" s="190"/>
      <c r="C65" s="190"/>
      <c r="D65" s="190"/>
      <c r="E65" s="190"/>
      <c r="F65" s="190"/>
      <c r="G65" s="190"/>
      <c r="H65" s="190"/>
      <c r="I65" s="190"/>
      <c r="J65" s="190"/>
      <c r="K65" s="190"/>
      <c r="L65" s="190"/>
      <c r="M65" s="191"/>
      <c r="N65" s="2"/>
    </row>
    <row r="66" spans="1:14" ht="45.75" customHeight="1">
      <c r="A66" s="91">
        <v>6</v>
      </c>
      <c r="B66" s="207" t="s">
        <v>130</v>
      </c>
      <c r="C66" s="7" t="s">
        <v>35</v>
      </c>
      <c r="D66" s="69">
        <f>D67</f>
        <v>10</v>
      </c>
      <c r="E66" s="69">
        <f>E67</f>
        <v>9.918</v>
      </c>
      <c r="F66" s="10">
        <f>E66/D66*100</f>
        <v>99.17999999999999</v>
      </c>
      <c r="G66" s="3"/>
      <c r="H66" s="5"/>
      <c r="I66" s="21"/>
      <c r="J66" s="21"/>
      <c r="K66" s="13">
        <f>AVERAGE(K67:K70)</f>
        <v>92.16666666666667</v>
      </c>
      <c r="L66" s="13">
        <f>K66/F66</f>
        <v>0.9292868185790147</v>
      </c>
      <c r="M66" s="11" t="s">
        <v>189</v>
      </c>
      <c r="N66" s="2"/>
    </row>
    <row r="67" spans="1:14" ht="42" customHeight="1">
      <c r="A67" s="76"/>
      <c r="B67" s="209"/>
      <c r="C67" s="56" t="s">
        <v>34</v>
      </c>
      <c r="D67" s="87">
        <v>10</v>
      </c>
      <c r="E67" s="87">
        <v>9.918</v>
      </c>
      <c r="F67" s="40"/>
      <c r="G67" s="23" t="s">
        <v>131</v>
      </c>
      <c r="H67" s="33" t="s">
        <v>16</v>
      </c>
      <c r="I67" s="24">
        <v>1500</v>
      </c>
      <c r="J67" s="24">
        <v>1030</v>
      </c>
      <c r="K67" s="38">
        <f>J67/I67*100</f>
        <v>68.66666666666667</v>
      </c>
      <c r="L67" s="24"/>
      <c r="M67" s="38"/>
      <c r="N67" s="2"/>
    </row>
    <row r="68" spans="1:14" ht="54" customHeight="1">
      <c r="A68" s="75"/>
      <c r="B68" s="96"/>
      <c r="C68" s="56"/>
      <c r="D68" s="87"/>
      <c r="E68" s="87"/>
      <c r="F68" s="40"/>
      <c r="G68" s="23" t="s">
        <v>132</v>
      </c>
      <c r="H68" s="33" t="s">
        <v>133</v>
      </c>
      <c r="I68" s="24">
        <v>4</v>
      </c>
      <c r="J68" s="24">
        <v>4</v>
      </c>
      <c r="K68" s="38">
        <f>J68/I68*100</f>
        <v>100</v>
      </c>
      <c r="L68" s="24"/>
      <c r="M68" s="38"/>
      <c r="N68" s="2"/>
    </row>
    <row r="69" spans="1:14" ht="67.5" customHeight="1">
      <c r="A69" s="75"/>
      <c r="B69" s="96"/>
      <c r="C69" s="56"/>
      <c r="D69" s="87"/>
      <c r="E69" s="87"/>
      <c r="F69" s="40"/>
      <c r="G69" s="23" t="s">
        <v>134</v>
      </c>
      <c r="H69" s="33" t="s">
        <v>9</v>
      </c>
      <c r="I69" s="24">
        <v>100</v>
      </c>
      <c r="J69" s="24">
        <v>100</v>
      </c>
      <c r="K69" s="38">
        <f>J69/I69*100</f>
        <v>100</v>
      </c>
      <c r="L69" s="24"/>
      <c r="M69" s="38"/>
      <c r="N69" s="2"/>
    </row>
    <row r="70" spans="1:14" ht="67.5" customHeight="1">
      <c r="A70" s="75"/>
      <c r="B70" s="96"/>
      <c r="C70" s="56"/>
      <c r="D70" s="87"/>
      <c r="E70" s="87"/>
      <c r="F70" s="40"/>
      <c r="G70" s="23" t="s">
        <v>135</v>
      </c>
      <c r="H70" s="33" t="s">
        <v>9</v>
      </c>
      <c r="I70" s="24">
        <v>100</v>
      </c>
      <c r="J70" s="24">
        <v>100</v>
      </c>
      <c r="K70" s="38">
        <f>J70/I70*100</f>
        <v>100</v>
      </c>
      <c r="L70" s="24"/>
      <c r="M70" s="38"/>
      <c r="N70" s="2"/>
    </row>
    <row r="71" spans="1:14" ht="54" customHeight="1">
      <c r="A71" s="213">
        <v>7</v>
      </c>
      <c r="B71" s="192" t="s">
        <v>95</v>
      </c>
      <c r="C71" s="7" t="s">
        <v>35</v>
      </c>
      <c r="D71" s="69">
        <f>D72</f>
        <v>20</v>
      </c>
      <c r="E71" s="69">
        <f>E72</f>
        <v>20</v>
      </c>
      <c r="F71" s="10">
        <f>E71/D71*100</f>
        <v>100</v>
      </c>
      <c r="G71" s="3"/>
      <c r="H71" s="3"/>
      <c r="I71" s="21"/>
      <c r="J71" s="21"/>
      <c r="K71" s="13">
        <f>AVERAGE(K72:K76)</f>
        <v>103.17460317460318</v>
      </c>
      <c r="L71" s="13">
        <f>K71/F71</f>
        <v>1.0317460317460319</v>
      </c>
      <c r="M71" s="11" t="s">
        <v>17</v>
      </c>
      <c r="N71" s="2"/>
    </row>
    <row r="72" spans="1:14" ht="54" customHeight="1">
      <c r="A72" s="213"/>
      <c r="B72" s="192"/>
      <c r="C72" s="12" t="s">
        <v>34</v>
      </c>
      <c r="D72" s="18">
        <v>20</v>
      </c>
      <c r="E72" s="18">
        <v>20</v>
      </c>
      <c r="F72" s="7"/>
      <c r="G72" s="3" t="s">
        <v>67</v>
      </c>
      <c r="H72" s="5" t="s">
        <v>16</v>
      </c>
      <c r="I72" s="21">
        <v>225</v>
      </c>
      <c r="J72" s="21">
        <v>100</v>
      </c>
      <c r="K72" s="17">
        <f>J72/I72*100</f>
        <v>44.44444444444444</v>
      </c>
      <c r="L72" s="21"/>
      <c r="M72" s="17"/>
      <c r="N72" s="2"/>
    </row>
    <row r="73" spans="1:14" ht="109.5" customHeight="1">
      <c r="A73" s="91"/>
      <c r="B73" s="107"/>
      <c r="C73" s="12"/>
      <c r="D73" s="18"/>
      <c r="E73" s="18"/>
      <c r="F73" s="7"/>
      <c r="G73" s="3" t="s">
        <v>96</v>
      </c>
      <c r="H73" s="5" t="s">
        <v>11</v>
      </c>
      <c r="I73" s="21">
        <v>35</v>
      </c>
      <c r="J73" s="21">
        <v>60</v>
      </c>
      <c r="K73" s="17">
        <f>J73/I73*100</f>
        <v>171.42857142857142</v>
      </c>
      <c r="L73" s="21"/>
      <c r="M73" s="17"/>
      <c r="N73" s="2"/>
    </row>
    <row r="74" spans="1:14" ht="78" customHeight="1">
      <c r="A74" s="91"/>
      <c r="B74" s="107"/>
      <c r="C74" s="12"/>
      <c r="D74" s="18"/>
      <c r="E74" s="18"/>
      <c r="F74" s="7"/>
      <c r="G74" s="3" t="s">
        <v>97</v>
      </c>
      <c r="H74" s="5" t="s">
        <v>11</v>
      </c>
      <c r="I74" s="21">
        <v>250</v>
      </c>
      <c r="J74" s="21">
        <v>250</v>
      </c>
      <c r="K74" s="17">
        <f>J74/I74*100</f>
        <v>100</v>
      </c>
      <c r="L74" s="21"/>
      <c r="M74" s="17"/>
      <c r="N74" s="2"/>
    </row>
    <row r="75" spans="1:14" ht="69" customHeight="1">
      <c r="A75" s="91"/>
      <c r="B75" s="107"/>
      <c r="C75" s="12"/>
      <c r="D75" s="18"/>
      <c r="E75" s="18"/>
      <c r="F75" s="7"/>
      <c r="G75" s="3" t="s">
        <v>98</v>
      </c>
      <c r="H75" s="5" t="s">
        <v>11</v>
      </c>
      <c r="I75" s="21">
        <v>50</v>
      </c>
      <c r="J75" s="21">
        <v>50</v>
      </c>
      <c r="K75" s="17">
        <f>J75/I75*100</f>
        <v>100</v>
      </c>
      <c r="L75" s="21"/>
      <c r="M75" s="17"/>
      <c r="N75" s="2"/>
    </row>
    <row r="76" spans="1:14" ht="55.5" customHeight="1">
      <c r="A76" s="91"/>
      <c r="B76" s="107"/>
      <c r="C76" s="12"/>
      <c r="D76" s="18"/>
      <c r="E76" s="18"/>
      <c r="F76" s="7"/>
      <c r="G76" s="3" t="s">
        <v>99</v>
      </c>
      <c r="H76" s="5" t="s">
        <v>10</v>
      </c>
      <c r="I76" s="21">
        <v>10000</v>
      </c>
      <c r="J76" s="21">
        <v>10000</v>
      </c>
      <c r="K76" s="17">
        <f>J76/I76*100</f>
        <v>100</v>
      </c>
      <c r="L76" s="21"/>
      <c r="M76" s="17"/>
      <c r="N76" s="2"/>
    </row>
    <row r="77" spans="1:14" ht="21.75" customHeight="1">
      <c r="A77" s="189" t="s">
        <v>54</v>
      </c>
      <c r="B77" s="190"/>
      <c r="C77" s="190"/>
      <c r="D77" s="190"/>
      <c r="E77" s="190"/>
      <c r="F77" s="190"/>
      <c r="G77" s="190"/>
      <c r="H77" s="190"/>
      <c r="I77" s="190"/>
      <c r="J77" s="190"/>
      <c r="K77" s="190"/>
      <c r="L77" s="190"/>
      <c r="M77" s="191"/>
      <c r="N77" s="2"/>
    </row>
    <row r="78" spans="1:14" ht="41.25" customHeight="1">
      <c r="A78" s="213">
        <v>8</v>
      </c>
      <c r="B78" s="192" t="s">
        <v>76</v>
      </c>
      <c r="C78" s="7" t="s">
        <v>35</v>
      </c>
      <c r="D78" s="69">
        <f>D79</f>
        <v>54</v>
      </c>
      <c r="E78" s="69">
        <f>E79</f>
        <v>54</v>
      </c>
      <c r="F78" s="10">
        <f>E78/D78*100</f>
        <v>100</v>
      </c>
      <c r="G78" s="9"/>
      <c r="H78" s="9"/>
      <c r="I78" s="9"/>
      <c r="J78" s="9"/>
      <c r="K78" s="13">
        <f>AVERAGE(K79:K82)</f>
        <v>96.81787054409006</v>
      </c>
      <c r="L78" s="13">
        <f>K78/F78</f>
        <v>0.9681787054409006</v>
      </c>
      <c r="M78" s="11" t="s">
        <v>189</v>
      </c>
      <c r="N78" s="2"/>
    </row>
    <row r="79" spans="1:14" ht="58.5" customHeight="1">
      <c r="A79" s="213"/>
      <c r="B79" s="192"/>
      <c r="C79" s="12" t="s">
        <v>34</v>
      </c>
      <c r="D79" s="18">
        <v>54</v>
      </c>
      <c r="E79" s="18">
        <v>54</v>
      </c>
      <c r="F79" s="7"/>
      <c r="G79" s="12" t="s">
        <v>77</v>
      </c>
      <c r="H79" s="5" t="s">
        <v>9</v>
      </c>
      <c r="I79" s="21" t="s">
        <v>78</v>
      </c>
      <c r="J79" s="21">
        <v>0.028</v>
      </c>
      <c r="K79" s="17">
        <v>92.9</v>
      </c>
      <c r="L79" s="21"/>
      <c r="M79" s="17"/>
      <c r="N79" s="2"/>
    </row>
    <row r="80" spans="1:14" ht="64.5" customHeight="1">
      <c r="A80" s="213"/>
      <c r="B80" s="192"/>
      <c r="C80" s="12"/>
      <c r="D80" s="18"/>
      <c r="E80" s="18"/>
      <c r="F80" s="7"/>
      <c r="G80" s="3" t="s">
        <v>79</v>
      </c>
      <c r="H80" s="5" t="s">
        <v>9</v>
      </c>
      <c r="I80" s="21" t="s">
        <v>80</v>
      </c>
      <c r="J80" s="21">
        <v>0.02</v>
      </c>
      <c r="K80" s="17">
        <v>100</v>
      </c>
      <c r="L80" s="21"/>
      <c r="M80" s="17"/>
      <c r="N80" s="2"/>
    </row>
    <row r="81" spans="1:14" ht="81.75" customHeight="1">
      <c r="A81" s="213"/>
      <c r="B81" s="192"/>
      <c r="C81" s="12"/>
      <c r="D81" s="18"/>
      <c r="E81" s="18"/>
      <c r="F81" s="7"/>
      <c r="G81" s="3" t="s">
        <v>81</v>
      </c>
      <c r="H81" s="5" t="s">
        <v>9</v>
      </c>
      <c r="I81" s="21">
        <v>63.96</v>
      </c>
      <c r="J81" s="21">
        <v>60.36</v>
      </c>
      <c r="K81" s="17">
        <f>J81/I81*100</f>
        <v>94.37148217636022</v>
      </c>
      <c r="L81" s="21"/>
      <c r="M81" s="17"/>
      <c r="N81" s="2"/>
    </row>
    <row r="82" spans="1:14" ht="65.25" customHeight="1">
      <c r="A82" s="213"/>
      <c r="B82" s="192"/>
      <c r="C82" s="12"/>
      <c r="D82" s="18"/>
      <c r="E82" s="18"/>
      <c r="F82" s="7"/>
      <c r="G82" s="3" t="s">
        <v>188</v>
      </c>
      <c r="H82" s="5" t="s">
        <v>10</v>
      </c>
      <c r="I82" s="21">
        <v>2</v>
      </c>
      <c r="J82" s="21">
        <v>2</v>
      </c>
      <c r="K82" s="17">
        <f>J82/I82*100</f>
        <v>100</v>
      </c>
      <c r="L82" s="21"/>
      <c r="M82" s="17"/>
      <c r="N82" s="2"/>
    </row>
    <row r="83" spans="1:14" ht="18" customHeight="1">
      <c r="A83" s="189" t="s">
        <v>20</v>
      </c>
      <c r="B83" s="190"/>
      <c r="C83" s="190"/>
      <c r="D83" s="190"/>
      <c r="E83" s="190"/>
      <c r="F83" s="190"/>
      <c r="G83" s="190"/>
      <c r="H83" s="190"/>
      <c r="I83" s="190"/>
      <c r="J83" s="190"/>
      <c r="K83" s="190"/>
      <c r="L83" s="190"/>
      <c r="M83" s="191"/>
      <c r="N83" s="2"/>
    </row>
    <row r="84" spans="1:14" ht="42" customHeight="1">
      <c r="A84" s="210">
        <v>9</v>
      </c>
      <c r="B84" s="236" t="s">
        <v>108</v>
      </c>
      <c r="C84" s="7" t="s">
        <v>35</v>
      </c>
      <c r="D84" s="70">
        <f>D85+D86+D87</f>
        <v>21040.313000000002</v>
      </c>
      <c r="E84" s="70">
        <f>E85+E86+E87</f>
        <v>13877.474</v>
      </c>
      <c r="F84" s="16">
        <f>E84/D84*100</f>
        <v>65.95659484723444</v>
      </c>
      <c r="G84" s="46"/>
      <c r="H84" s="47"/>
      <c r="I84" s="47"/>
      <c r="J84" s="47"/>
      <c r="K84" s="32">
        <f>(K88+K92)/2</f>
        <v>84.21052631578948</v>
      </c>
      <c r="L84" s="41">
        <f>K84/F84</f>
        <v>1.2767567293435014</v>
      </c>
      <c r="M84" s="11" t="s">
        <v>17</v>
      </c>
      <c r="N84" s="103"/>
    </row>
    <row r="85" spans="1:14" ht="32.25" customHeight="1">
      <c r="A85" s="211"/>
      <c r="B85" s="236"/>
      <c r="C85" s="12" t="s">
        <v>34</v>
      </c>
      <c r="D85" s="48">
        <f>D89+D93</f>
        <v>6096.625999999999</v>
      </c>
      <c r="E85" s="48">
        <f>E89+E93</f>
        <v>3907.668</v>
      </c>
      <c r="F85" s="49"/>
      <c r="G85" s="50"/>
      <c r="H85" s="51"/>
      <c r="I85" s="51"/>
      <c r="J85" s="51"/>
      <c r="K85" s="52"/>
      <c r="L85" s="26"/>
      <c r="M85" s="13"/>
      <c r="N85" s="103"/>
    </row>
    <row r="86" spans="1:14" ht="60" customHeight="1">
      <c r="A86" s="211"/>
      <c r="B86" s="236"/>
      <c r="C86" s="12" t="s">
        <v>32</v>
      </c>
      <c r="D86" s="48">
        <f>D90</f>
        <v>1661.513</v>
      </c>
      <c r="E86" s="48">
        <f>E90</f>
        <v>1661.513</v>
      </c>
      <c r="F86" s="49"/>
      <c r="G86" s="50"/>
      <c r="H86" s="51"/>
      <c r="I86" s="51"/>
      <c r="J86" s="51"/>
      <c r="K86" s="52"/>
      <c r="L86" s="26"/>
      <c r="M86" s="13"/>
      <c r="N86" s="103"/>
    </row>
    <row r="87" spans="1:14" ht="47.25" customHeight="1">
      <c r="A87" s="212"/>
      <c r="B87" s="237"/>
      <c r="C87" s="12" t="s">
        <v>33</v>
      </c>
      <c r="D87" s="48">
        <f>D91+D94</f>
        <v>13282.174</v>
      </c>
      <c r="E87" s="48">
        <f>E91+E94</f>
        <v>8308.293</v>
      </c>
      <c r="F87" s="49"/>
      <c r="G87" s="50"/>
      <c r="H87" s="51"/>
      <c r="I87" s="51"/>
      <c r="J87" s="51"/>
      <c r="K87" s="52"/>
      <c r="L87" s="26"/>
      <c r="M87" s="13"/>
      <c r="N87" s="103"/>
    </row>
    <row r="88" spans="1:14" ht="29.25" customHeight="1">
      <c r="A88" s="197" t="s">
        <v>221</v>
      </c>
      <c r="B88" s="204" t="s">
        <v>21</v>
      </c>
      <c r="C88" s="162" t="s">
        <v>47</v>
      </c>
      <c r="D88" s="163">
        <f>D89+D90+D91</f>
        <v>18890.305</v>
      </c>
      <c r="E88" s="164">
        <f>E89+E90+E91</f>
        <v>11727.515</v>
      </c>
      <c r="F88" s="165">
        <f>E88/D88*100</f>
        <v>62.08218977936036</v>
      </c>
      <c r="G88" s="53"/>
      <c r="H88" s="54"/>
      <c r="I88" s="54"/>
      <c r="J88" s="54"/>
      <c r="K88" s="119">
        <f>AVERAGE(K89:K91)</f>
        <v>68.42105263157895</v>
      </c>
      <c r="L88" s="119">
        <f>K88/F88</f>
        <v>1.1021043696227026</v>
      </c>
      <c r="M88" s="120" t="s">
        <v>17</v>
      </c>
      <c r="N88" s="103"/>
    </row>
    <row r="89" spans="1:14" ht="80.25" customHeight="1">
      <c r="A89" s="198"/>
      <c r="B89" s="205"/>
      <c r="C89" s="121" t="s">
        <v>34</v>
      </c>
      <c r="D89" s="18">
        <v>5596.824</v>
      </c>
      <c r="E89" s="87">
        <v>3407.915</v>
      </c>
      <c r="F89" s="9"/>
      <c r="G89" s="53" t="s">
        <v>109</v>
      </c>
      <c r="H89" s="54" t="s">
        <v>12</v>
      </c>
      <c r="I89" s="29">
        <v>19</v>
      </c>
      <c r="J89" s="55" t="s">
        <v>213</v>
      </c>
      <c r="K89" s="17">
        <f>J89/I89*100</f>
        <v>68.42105263157895</v>
      </c>
      <c r="L89" s="55"/>
      <c r="M89" s="17"/>
      <c r="N89" s="103"/>
    </row>
    <row r="90" spans="1:14" ht="54.75" customHeight="1">
      <c r="A90" s="198"/>
      <c r="B90" s="205"/>
      <c r="C90" s="166" t="s">
        <v>32</v>
      </c>
      <c r="D90" s="33">
        <v>1661.513</v>
      </c>
      <c r="E90" s="33">
        <v>1661.513</v>
      </c>
      <c r="F90" s="8"/>
      <c r="G90" s="151" t="s">
        <v>214</v>
      </c>
      <c r="H90" s="57" t="s">
        <v>12</v>
      </c>
      <c r="I90" s="58">
        <v>19</v>
      </c>
      <c r="J90" s="59" t="s">
        <v>213</v>
      </c>
      <c r="K90" s="38">
        <f>J90/I90*100</f>
        <v>68.42105263157895</v>
      </c>
      <c r="L90" s="59"/>
      <c r="M90" s="38"/>
      <c r="N90" s="103"/>
    </row>
    <row r="91" spans="1:14" ht="43.5" customHeight="1">
      <c r="A91" s="203"/>
      <c r="B91" s="206"/>
      <c r="C91" s="121" t="s">
        <v>33</v>
      </c>
      <c r="D91" s="5">
        <v>11631.968</v>
      </c>
      <c r="E91" s="18">
        <v>6658.087</v>
      </c>
      <c r="F91" s="9"/>
      <c r="G91" s="53"/>
      <c r="H91" s="57"/>
      <c r="I91" s="60"/>
      <c r="J91" s="60"/>
      <c r="K91" s="38"/>
      <c r="L91" s="55"/>
      <c r="M91" s="17"/>
      <c r="N91" s="103"/>
    </row>
    <row r="92" spans="1:14" ht="32.25" customHeight="1">
      <c r="A92" s="197" t="s">
        <v>222</v>
      </c>
      <c r="B92" s="204" t="s">
        <v>63</v>
      </c>
      <c r="C92" s="162" t="s">
        <v>47</v>
      </c>
      <c r="D92" s="164">
        <f>D93+D94</f>
        <v>2150.008</v>
      </c>
      <c r="E92" s="164">
        <f>E93+E94</f>
        <v>2149.959</v>
      </c>
      <c r="F92" s="165">
        <f>E92/D92*100</f>
        <v>99.99772093871279</v>
      </c>
      <c r="G92" s="167"/>
      <c r="H92" s="168"/>
      <c r="I92" s="119"/>
      <c r="J92" s="119"/>
      <c r="K92" s="119">
        <f>AVERAGE(K93:K94)</f>
        <v>100</v>
      </c>
      <c r="L92" s="119">
        <f>K92/F92</f>
        <v>1.000022791132296</v>
      </c>
      <c r="M92" s="120" t="s">
        <v>17</v>
      </c>
      <c r="N92" s="103"/>
    </row>
    <row r="93" spans="1:14" ht="63" customHeight="1">
      <c r="A93" s="198"/>
      <c r="B93" s="205"/>
      <c r="C93" s="166" t="s">
        <v>34</v>
      </c>
      <c r="D93" s="87">
        <v>499.802</v>
      </c>
      <c r="E93" s="87">
        <v>499.753</v>
      </c>
      <c r="F93" s="8"/>
      <c r="G93" s="53" t="s">
        <v>216</v>
      </c>
      <c r="H93" s="86" t="s">
        <v>64</v>
      </c>
      <c r="I93" s="60" t="s">
        <v>217</v>
      </c>
      <c r="J93" s="60" t="s">
        <v>217</v>
      </c>
      <c r="K93" s="38">
        <f>J93/I93*100</f>
        <v>100</v>
      </c>
      <c r="L93" s="55"/>
      <c r="M93" s="17"/>
      <c r="N93" s="103"/>
    </row>
    <row r="94" spans="1:14" ht="61.5" customHeight="1">
      <c r="A94" s="203"/>
      <c r="B94" s="206"/>
      <c r="C94" s="121" t="s">
        <v>33</v>
      </c>
      <c r="D94" s="18">
        <v>1650.206</v>
      </c>
      <c r="E94" s="18">
        <v>1650.206</v>
      </c>
      <c r="F94" s="9"/>
      <c r="G94" s="53" t="s">
        <v>66</v>
      </c>
      <c r="H94" s="86" t="s">
        <v>64</v>
      </c>
      <c r="I94" s="86" t="s">
        <v>215</v>
      </c>
      <c r="J94" s="86" t="s">
        <v>215</v>
      </c>
      <c r="K94" s="38">
        <f>J94/I94*100</f>
        <v>100</v>
      </c>
      <c r="L94" s="55"/>
      <c r="M94" s="17"/>
      <c r="N94" s="103"/>
    </row>
    <row r="95" spans="1:14" ht="42.75" customHeight="1">
      <c r="A95" s="245" t="s">
        <v>223</v>
      </c>
      <c r="B95" s="192" t="s">
        <v>107</v>
      </c>
      <c r="C95" s="7" t="s">
        <v>35</v>
      </c>
      <c r="D95" s="69">
        <f>D96+D97</f>
        <v>1460.88</v>
      </c>
      <c r="E95" s="69">
        <f>E96+E97</f>
        <v>1454.091</v>
      </c>
      <c r="F95" s="10">
        <f>E95/D95*100</f>
        <v>99.53528010514209</v>
      </c>
      <c r="G95" s="3"/>
      <c r="H95" s="3"/>
      <c r="I95" s="3"/>
      <c r="J95" s="3"/>
      <c r="K95" s="13">
        <f>AVERAGE(K96:K99)</f>
        <v>100</v>
      </c>
      <c r="L95" s="13">
        <f>K95/F95</f>
        <v>1.0046688962382686</v>
      </c>
      <c r="M95" s="11" t="s">
        <v>17</v>
      </c>
      <c r="N95" s="103"/>
    </row>
    <row r="96" spans="1:14" ht="30" customHeight="1">
      <c r="A96" s="245"/>
      <c r="B96" s="192"/>
      <c r="C96" s="12" t="s">
        <v>34</v>
      </c>
      <c r="D96" s="18">
        <v>282</v>
      </c>
      <c r="E96" s="18">
        <v>275.215</v>
      </c>
      <c r="F96" s="7"/>
      <c r="G96" s="3" t="s">
        <v>209</v>
      </c>
      <c r="H96" s="5" t="s">
        <v>11</v>
      </c>
      <c r="I96" s="25">
        <v>1</v>
      </c>
      <c r="J96" s="25">
        <v>1</v>
      </c>
      <c r="K96" s="17">
        <f>J96/I96*100</f>
        <v>100</v>
      </c>
      <c r="L96" s="21"/>
      <c r="M96" s="17"/>
      <c r="N96" s="103"/>
    </row>
    <row r="97" spans="1:14" ht="39.75" customHeight="1">
      <c r="A97" s="79"/>
      <c r="B97" s="71"/>
      <c r="C97" s="56" t="s">
        <v>33</v>
      </c>
      <c r="D97" s="87">
        <v>1178.88</v>
      </c>
      <c r="E97" s="87">
        <v>1178.876</v>
      </c>
      <c r="F97" s="40"/>
      <c r="G97" s="23" t="s">
        <v>210</v>
      </c>
      <c r="H97" s="33" t="s">
        <v>11</v>
      </c>
      <c r="I97" s="77">
        <v>1</v>
      </c>
      <c r="J97" s="77">
        <v>1</v>
      </c>
      <c r="K97" s="38">
        <f>J97/I97*100</f>
        <v>100</v>
      </c>
      <c r="L97" s="24"/>
      <c r="M97" s="38"/>
      <c r="N97" s="103"/>
    </row>
    <row r="98" spans="1:14" ht="28.5" customHeight="1">
      <c r="A98" s="79"/>
      <c r="B98" s="71"/>
      <c r="C98" s="12"/>
      <c r="D98" s="18"/>
      <c r="E98" s="18"/>
      <c r="F98" s="7"/>
      <c r="G98" s="3" t="s">
        <v>211</v>
      </c>
      <c r="H98" s="5" t="s">
        <v>11</v>
      </c>
      <c r="I98" s="25">
        <v>2</v>
      </c>
      <c r="J98" s="25">
        <v>2</v>
      </c>
      <c r="K98" s="17">
        <f>J98/I98*100</f>
        <v>100</v>
      </c>
      <c r="L98" s="21"/>
      <c r="M98" s="17"/>
      <c r="N98" s="103"/>
    </row>
    <row r="99" spans="1:14" ht="31.5" customHeight="1">
      <c r="A99" s="88"/>
      <c r="B99" s="72"/>
      <c r="C99" s="12"/>
      <c r="D99" s="18"/>
      <c r="E99" s="18"/>
      <c r="F99" s="7"/>
      <c r="G99" s="3" t="s">
        <v>212</v>
      </c>
      <c r="H99" s="5" t="s">
        <v>11</v>
      </c>
      <c r="I99" s="25">
        <v>1</v>
      </c>
      <c r="J99" s="25">
        <v>1</v>
      </c>
      <c r="K99" s="17">
        <f>J99/I99*100</f>
        <v>100</v>
      </c>
      <c r="L99" s="21"/>
      <c r="M99" s="17"/>
      <c r="N99" s="103"/>
    </row>
    <row r="100" spans="1:14" ht="39" customHeight="1">
      <c r="A100" s="201" t="s">
        <v>224</v>
      </c>
      <c r="B100" s="207" t="s">
        <v>86</v>
      </c>
      <c r="C100" s="7" t="s">
        <v>35</v>
      </c>
      <c r="D100" s="69">
        <f>D101</f>
        <v>700</v>
      </c>
      <c r="E100" s="69">
        <f>E101</f>
        <v>700</v>
      </c>
      <c r="F100" s="10">
        <f>E100/D100*100</f>
        <v>100</v>
      </c>
      <c r="G100" s="9"/>
      <c r="H100" s="9"/>
      <c r="I100" s="9"/>
      <c r="J100" s="9"/>
      <c r="K100" s="13">
        <f>AVERAGE(K101:K106)</f>
        <v>100</v>
      </c>
      <c r="L100" s="13">
        <f>K100/F100</f>
        <v>1</v>
      </c>
      <c r="M100" s="11" t="s">
        <v>17</v>
      </c>
      <c r="N100" s="103"/>
    </row>
    <row r="101" spans="1:14" ht="41.25" customHeight="1">
      <c r="A101" s="202"/>
      <c r="B101" s="208"/>
      <c r="C101" s="12" t="s">
        <v>34</v>
      </c>
      <c r="D101" s="18">
        <v>700</v>
      </c>
      <c r="E101" s="18">
        <v>700</v>
      </c>
      <c r="F101" s="7"/>
      <c r="G101" s="152" t="s">
        <v>87</v>
      </c>
      <c r="H101" s="5" t="s">
        <v>14</v>
      </c>
      <c r="I101" s="33">
        <v>56073</v>
      </c>
      <c r="J101" s="33">
        <v>56073</v>
      </c>
      <c r="K101" s="17">
        <f aca="true" t="shared" si="3" ref="K101:K106">J101/I101*100</f>
        <v>100</v>
      </c>
      <c r="L101" s="24"/>
      <c r="M101" s="43"/>
      <c r="N101" s="103"/>
    </row>
    <row r="102" spans="1:14" ht="32.25" customHeight="1">
      <c r="A102" s="202"/>
      <c r="B102" s="208"/>
      <c r="C102" s="7"/>
      <c r="D102" s="7"/>
      <c r="E102" s="7"/>
      <c r="F102" s="7"/>
      <c r="G102" s="31" t="s">
        <v>88</v>
      </c>
      <c r="H102" s="3" t="s">
        <v>24</v>
      </c>
      <c r="I102" s="5">
        <v>200.45</v>
      </c>
      <c r="J102" s="5">
        <v>200.45</v>
      </c>
      <c r="K102" s="17">
        <f t="shared" si="3"/>
        <v>100</v>
      </c>
      <c r="L102" s="21"/>
      <c r="M102" s="34"/>
      <c r="N102" s="103"/>
    </row>
    <row r="103" spans="1:14" ht="20.25" customHeight="1">
      <c r="A103" s="202"/>
      <c r="B103" s="208"/>
      <c r="C103" s="7"/>
      <c r="D103" s="7"/>
      <c r="E103" s="7"/>
      <c r="F103" s="7"/>
      <c r="G103" s="31" t="s">
        <v>4</v>
      </c>
      <c r="H103" s="5" t="s">
        <v>11</v>
      </c>
      <c r="I103" s="5">
        <v>42</v>
      </c>
      <c r="J103" s="5">
        <v>42</v>
      </c>
      <c r="K103" s="17">
        <f t="shared" si="3"/>
        <v>100</v>
      </c>
      <c r="L103" s="21"/>
      <c r="M103" s="34"/>
      <c r="N103" s="103"/>
    </row>
    <row r="104" spans="1:14" ht="56.25" customHeight="1">
      <c r="A104" s="202"/>
      <c r="B104" s="208"/>
      <c r="C104" s="84"/>
      <c r="D104" s="84"/>
      <c r="E104" s="84"/>
      <c r="F104" s="84"/>
      <c r="G104" s="31" t="s">
        <v>235</v>
      </c>
      <c r="H104" s="5" t="s">
        <v>11</v>
      </c>
      <c r="I104" s="33">
        <v>4</v>
      </c>
      <c r="J104" s="33">
        <v>4</v>
      </c>
      <c r="K104" s="38">
        <f t="shared" si="3"/>
        <v>100</v>
      </c>
      <c r="L104" s="24"/>
      <c r="M104" s="43"/>
      <c r="N104" s="103"/>
    </row>
    <row r="105" spans="1:14" ht="39" customHeight="1">
      <c r="A105" s="202"/>
      <c r="B105" s="208"/>
      <c r="C105" s="7"/>
      <c r="D105" s="7"/>
      <c r="E105" s="7"/>
      <c r="F105" s="7"/>
      <c r="G105" s="31" t="s">
        <v>177</v>
      </c>
      <c r="H105" s="33" t="s">
        <v>89</v>
      </c>
      <c r="I105" s="5">
        <v>33.6</v>
      </c>
      <c r="J105" s="5">
        <v>33.6</v>
      </c>
      <c r="K105" s="17">
        <f t="shared" si="3"/>
        <v>100</v>
      </c>
      <c r="L105" s="21"/>
      <c r="M105" s="34"/>
      <c r="N105" s="103"/>
    </row>
    <row r="106" spans="1:14" ht="36.75" customHeight="1">
      <c r="A106" s="249"/>
      <c r="B106" s="209"/>
      <c r="C106" s="7"/>
      <c r="D106" s="7"/>
      <c r="E106" s="7"/>
      <c r="F106" s="7"/>
      <c r="G106" s="31" t="s">
        <v>90</v>
      </c>
      <c r="H106" s="33" t="s">
        <v>16</v>
      </c>
      <c r="I106" s="5">
        <v>4</v>
      </c>
      <c r="J106" s="5">
        <v>4</v>
      </c>
      <c r="K106" s="17">
        <f t="shared" si="3"/>
        <v>100</v>
      </c>
      <c r="L106" s="21"/>
      <c r="M106" s="34"/>
      <c r="N106" s="103"/>
    </row>
    <row r="107" spans="1:14" ht="40.5" customHeight="1">
      <c r="A107" s="201" t="s">
        <v>225</v>
      </c>
      <c r="B107" s="207" t="s">
        <v>73</v>
      </c>
      <c r="C107" s="7" t="s">
        <v>35</v>
      </c>
      <c r="D107" s="69">
        <f>D108</f>
        <v>701.658</v>
      </c>
      <c r="E107" s="69">
        <f>E108</f>
        <v>701.658</v>
      </c>
      <c r="F107" s="10">
        <f>E107/D107*100</f>
        <v>100</v>
      </c>
      <c r="G107" s="3"/>
      <c r="H107" s="3"/>
      <c r="I107" s="5"/>
      <c r="J107" s="13"/>
      <c r="K107" s="13">
        <f>AVERAGE(K108:K109)</f>
        <v>100</v>
      </c>
      <c r="L107" s="13">
        <f>K107/F107</f>
        <v>1</v>
      </c>
      <c r="M107" s="11" t="s">
        <v>17</v>
      </c>
      <c r="N107" s="103"/>
    </row>
    <row r="108" spans="1:14" ht="39.75" customHeight="1">
      <c r="A108" s="202"/>
      <c r="B108" s="208"/>
      <c r="C108" s="12" t="s">
        <v>34</v>
      </c>
      <c r="D108" s="18">
        <v>701.658</v>
      </c>
      <c r="E108" s="18">
        <v>701.658</v>
      </c>
      <c r="F108" s="7"/>
      <c r="G108" s="3" t="s">
        <v>74</v>
      </c>
      <c r="H108" s="33" t="s">
        <v>11</v>
      </c>
      <c r="I108" s="5">
        <v>3</v>
      </c>
      <c r="J108" s="33">
        <v>3</v>
      </c>
      <c r="K108" s="38">
        <f>J108/I108*100</f>
        <v>100</v>
      </c>
      <c r="L108" s="21"/>
      <c r="M108" s="34"/>
      <c r="N108" s="103"/>
    </row>
    <row r="109" spans="1:14" ht="39.75" customHeight="1">
      <c r="A109" s="202"/>
      <c r="B109" s="208"/>
      <c r="C109" s="7"/>
      <c r="D109" s="7"/>
      <c r="E109" s="7"/>
      <c r="F109" s="7"/>
      <c r="G109" s="3" t="s">
        <v>75</v>
      </c>
      <c r="H109" s="33" t="s">
        <v>11</v>
      </c>
      <c r="I109" s="5">
        <v>2</v>
      </c>
      <c r="J109" s="33">
        <v>2</v>
      </c>
      <c r="K109" s="38">
        <f>J109/I109*100</f>
        <v>100</v>
      </c>
      <c r="L109" s="21"/>
      <c r="M109" s="34"/>
      <c r="N109" s="103"/>
    </row>
    <row r="110" spans="1:14" ht="43.5" customHeight="1">
      <c r="A110" s="245" t="s">
        <v>213</v>
      </c>
      <c r="B110" s="192" t="s">
        <v>69</v>
      </c>
      <c r="C110" s="7" t="s">
        <v>35</v>
      </c>
      <c r="D110" s="160">
        <f>D111+D112+D113+D114</f>
        <v>33633.09021</v>
      </c>
      <c r="E110" s="160">
        <f>E111+E112+E113+E114</f>
        <v>33387.6946</v>
      </c>
      <c r="F110" s="10">
        <f>E110/D110*100</f>
        <v>99.27037447802807</v>
      </c>
      <c r="G110" s="3"/>
      <c r="H110" s="5"/>
      <c r="I110" s="5"/>
      <c r="J110" s="5"/>
      <c r="K110" s="13">
        <f>AVERAGE(K111:K114)</f>
        <v>100</v>
      </c>
      <c r="L110" s="13">
        <f>K110/F110</f>
        <v>1.0073498818334106</v>
      </c>
      <c r="M110" s="11" t="s">
        <v>17</v>
      </c>
      <c r="N110" s="103"/>
    </row>
    <row r="111" spans="1:14" ht="53.25" customHeight="1">
      <c r="A111" s="245"/>
      <c r="B111" s="192"/>
      <c r="C111" s="12" t="s">
        <v>34</v>
      </c>
      <c r="D111" s="97">
        <v>1913.93366</v>
      </c>
      <c r="E111" s="97">
        <v>1669.36797</v>
      </c>
      <c r="F111" s="7"/>
      <c r="G111" s="3" t="s">
        <v>52</v>
      </c>
      <c r="H111" s="5" t="s">
        <v>11</v>
      </c>
      <c r="I111" s="5">
        <v>6</v>
      </c>
      <c r="J111" s="5">
        <v>6</v>
      </c>
      <c r="K111" s="17">
        <f>AVERAGE(K112:K114)</f>
        <v>100</v>
      </c>
      <c r="L111" s="21"/>
      <c r="M111" s="27"/>
      <c r="N111" s="103"/>
    </row>
    <row r="112" spans="1:14" ht="51.75" customHeight="1">
      <c r="A112" s="245"/>
      <c r="B112" s="192"/>
      <c r="C112" s="12" t="s">
        <v>32</v>
      </c>
      <c r="D112" s="97">
        <v>30178.4</v>
      </c>
      <c r="E112" s="97">
        <v>30177.58464</v>
      </c>
      <c r="F112" s="7"/>
      <c r="G112" s="3" t="s">
        <v>53</v>
      </c>
      <c r="H112" s="5" t="s">
        <v>11</v>
      </c>
      <c r="I112" s="5">
        <v>6</v>
      </c>
      <c r="J112" s="5">
        <v>6</v>
      </c>
      <c r="K112" s="17">
        <f>J112/I112*100</f>
        <v>100</v>
      </c>
      <c r="L112" s="21"/>
      <c r="M112" s="27"/>
      <c r="N112" s="103"/>
    </row>
    <row r="113" spans="1:14" ht="39.75" customHeight="1">
      <c r="A113" s="79"/>
      <c r="B113" s="71"/>
      <c r="C113" s="56" t="s">
        <v>33</v>
      </c>
      <c r="D113" s="184">
        <v>1540.3</v>
      </c>
      <c r="E113" s="184">
        <v>1540.28544</v>
      </c>
      <c r="F113" s="40"/>
      <c r="G113" s="23"/>
      <c r="H113" s="33"/>
      <c r="I113" s="33"/>
      <c r="J113" s="36"/>
      <c r="K113" s="38"/>
      <c r="L113" s="24"/>
      <c r="M113" s="35"/>
      <c r="N113" s="103"/>
    </row>
    <row r="114" spans="1:14" ht="33.75" customHeight="1">
      <c r="A114" s="88"/>
      <c r="B114" s="72"/>
      <c r="C114" s="94" t="s">
        <v>62</v>
      </c>
      <c r="D114" s="161">
        <v>0.45655</v>
      </c>
      <c r="E114" s="161">
        <v>0.45655</v>
      </c>
      <c r="F114" s="84"/>
      <c r="G114" s="153"/>
      <c r="H114" s="82"/>
      <c r="I114" s="82"/>
      <c r="J114" s="33"/>
      <c r="K114" s="17"/>
      <c r="L114" s="83"/>
      <c r="M114" s="85"/>
      <c r="N114" s="103"/>
    </row>
    <row r="115" spans="1:14" ht="18.75" customHeight="1">
      <c r="A115" s="189" t="s">
        <v>22</v>
      </c>
      <c r="B115" s="190"/>
      <c r="C115" s="190"/>
      <c r="D115" s="190"/>
      <c r="E115" s="190"/>
      <c r="F115" s="190"/>
      <c r="G115" s="190"/>
      <c r="H115" s="190"/>
      <c r="I115" s="190"/>
      <c r="J115" s="190"/>
      <c r="K115" s="190"/>
      <c r="L115" s="190"/>
      <c r="M115" s="191"/>
      <c r="N115" s="103"/>
    </row>
    <row r="116" spans="1:14" ht="42" customHeight="1">
      <c r="A116" s="201" t="s">
        <v>226</v>
      </c>
      <c r="B116" s="207" t="s">
        <v>91</v>
      </c>
      <c r="C116" s="7" t="s">
        <v>35</v>
      </c>
      <c r="D116" s="69">
        <f>D117+D118+D119</f>
        <v>53757.037000000004</v>
      </c>
      <c r="E116" s="69">
        <f>E117+E118+E119</f>
        <v>52423.077</v>
      </c>
      <c r="F116" s="10">
        <f>E116/D116*100</f>
        <v>97.51853882869325</v>
      </c>
      <c r="G116" s="3"/>
      <c r="H116" s="60"/>
      <c r="I116" s="60"/>
      <c r="J116" s="60"/>
      <c r="K116" s="13">
        <f>AVERAGE(K117:K118)</f>
        <v>336.03678160919543</v>
      </c>
      <c r="L116" s="13">
        <f>K116/F116</f>
        <v>3.445875888270816</v>
      </c>
      <c r="M116" s="11" t="s">
        <v>187</v>
      </c>
      <c r="N116" s="103"/>
    </row>
    <row r="117" spans="1:15" ht="46.5" customHeight="1">
      <c r="A117" s="202"/>
      <c r="B117" s="208"/>
      <c r="C117" s="12" t="s">
        <v>34</v>
      </c>
      <c r="D117" s="5">
        <v>18428.877</v>
      </c>
      <c r="E117" s="18">
        <v>17094.924</v>
      </c>
      <c r="F117" s="7"/>
      <c r="G117" s="3" t="s">
        <v>92</v>
      </c>
      <c r="H117" s="5" t="s">
        <v>93</v>
      </c>
      <c r="I117" s="21">
        <v>14500</v>
      </c>
      <c r="J117" s="21">
        <v>784</v>
      </c>
      <c r="K117" s="17">
        <f>J117/I117*100</f>
        <v>5.406896551724138</v>
      </c>
      <c r="L117" s="21"/>
      <c r="M117" s="28"/>
      <c r="N117" s="103"/>
      <c r="O117" s="64"/>
    </row>
    <row r="118" spans="1:15" ht="54" customHeight="1">
      <c r="A118" s="202"/>
      <c r="B118" s="208"/>
      <c r="C118" s="12" t="s">
        <v>32</v>
      </c>
      <c r="D118" s="18">
        <v>0</v>
      </c>
      <c r="E118" s="18">
        <v>0</v>
      </c>
      <c r="F118" s="7"/>
      <c r="G118" s="3" t="s">
        <v>94</v>
      </c>
      <c r="H118" s="5" t="s">
        <v>93</v>
      </c>
      <c r="I118" s="21">
        <v>1200</v>
      </c>
      <c r="J118" s="21">
        <v>8000</v>
      </c>
      <c r="K118" s="17">
        <f>J118/I118*100</f>
        <v>666.6666666666667</v>
      </c>
      <c r="L118" s="21"/>
      <c r="M118" s="28"/>
      <c r="N118" s="102"/>
      <c r="O118" s="64"/>
    </row>
    <row r="119" spans="1:15" ht="42" customHeight="1">
      <c r="A119" s="202"/>
      <c r="B119" s="208"/>
      <c r="C119" s="12" t="s">
        <v>33</v>
      </c>
      <c r="D119" s="18">
        <v>35328.16</v>
      </c>
      <c r="E119" s="18">
        <v>35328.153</v>
      </c>
      <c r="F119" s="7"/>
      <c r="G119" s="3"/>
      <c r="H119" s="5"/>
      <c r="I119" s="21"/>
      <c r="J119" s="21"/>
      <c r="K119" s="17"/>
      <c r="L119" s="21"/>
      <c r="M119" s="28"/>
      <c r="N119" s="102"/>
      <c r="O119" s="64"/>
    </row>
    <row r="120" spans="1:14" ht="42" customHeight="1">
      <c r="A120" s="201" t="s">
        <v>65</v>
      </c>
      <c r="B120" s="207" t="s">
        <v>84</v>
      </c>
      <c r="C120" s="7" t="s">
        <v>35</v>
      </c>
      <c r="D120" s="69">
        <f>D121</f>
        <v>1133.81</v>
      </c>
      <c r="E120" s="69">
        <f>E121</f>
        <v>1133.792</v>
      </c>
      <c r="F120" s="10">
        <f>E120/D120*100</f>
        <v>99.99841243241812</v>
      </c>
      <c r="G120" s="3"/>
      <c r="H120" s="3"/>
      <c r="I120" s="3"/>
      <c r="J120" s="3"/>
      <c r="K120" s="13">
        <f>AVERAGE(K121:K124)</f>
        <v>100</v>
      </c>
      <c r="L120" s="13">
        <f>K120/F120</f>
        <v>1.00001587592786</v>
      </c>
      <c r="M120" s="11" t="s">
        <v>17</v>
      </c>
      <c r="N120" s="102"/>
    </row>
    <row r="121" spans="1:14" ht="56.25" customHeight="1">
      <c r="A121" s="202"/>
      <c r="B121" s="208"/>
      <c r="C121" s="12" t="s">
        <v>34</v>
      </c>
      <c r="D121" s="18">
        <v>1133.81</v>
      </c>
      <c r="E121" s="18">
        <v>1133.792</v>
      </c>
      <c r="F121" s="7"/>
      <c r="G121" s="3" t="s">
        <v>50</v>
      </c>
      <c r="H121" s="5" t="s">
        <v>11</v>
      </c>
      <c r="I121" s="5">
        <v>16</v>
      </c>
      <c r="J121" s="5">
        <v>16</v>
      </c>
      <c r="K121" s="17">
        <f>J121/I121*100</f>
        <v>100</v>
      </c>
      <c r="L121" s="21"/>
      <c r="M121" s="17"/>
      <c r="N121" s="102"/>
    </row>
    <row r="122" spans="1:14" ht="28.5" customHeight="1">
      <c r="A122" s="202"/>
      <c r="B122" s="208"/>
      <c r="C122" s="12"/>
      <c r="D122" s="18"/>
      <c r="E122" s="18"/>
      <c r="F122" s="7"/>
      <c r="G122" s="3" t="s">
        <v>85</v>
      </c>
      <c r="H122" s="5" t="s">
        <v>11</v>
      </c>
      <c r="I122" s="5">
        <v>1</v>
      </c>
      <c r="J122" s="5">
        <v>1</v>
      </c>
      <c r="K122" s="17">
        <f>J122/I122*100</f>
        <v>100</v>
      </c>
      <c r="L122" s="21"/>
      <c r="M122" s="17"/>
      <c r="N122" s="102"/>
    </row>
    <row r="123" spans="1:14" ht="75.75" customHeight="1">
      <c r="A123" s="202"/>
      <c r="B123" s="208"/>
      <c r="C123" s="12"/>
      <c r="D123" s="18"/>
      <c r="E123" s="18"/>
      <c r="F123" s="7"/>
      <c r="G123" s="3" t="s">
        <v>175</v>
      </c>
      <c r="H123" s="5" t="s">
        <v>11</v>
      </c>
      <c r="I123" s="5">
        <v>3</v>
      </c>
      <c r="J123" s="5">
        <v>3</v>
      </c>
      <c r="K123" s="17">
        <f>J123/I123*100</f>
        <v>100</v>
      </c>
      <c r="L123" s="21"/>
      <c r="M123" s="17"/>
      <c r="N123" s="102"/>
    </row>
    <row r="124" spans="1:14" ht="43.5" customHeight="1">
      <c r="A124" s="249"/>
      <c r="B124" s="209"/>
      <c r="C124" s="12"/>
      <c r="D124" s="18"/>
      <c r="E124" s="18"/>
      <c r="F124" s="7"/>
      <c r="G124" s="3" t="s">
        <v>176</v>
      </c>
      <c r="H124" s="5" t="s">
        <v>11</v>
      </c>
      <c r="I124" s="5">
        <v>18</v>
      </c>
      <c r="J124" s="5">
        <v>18</v>
      </c>
      <c r="K124" s="17">
        <f>J124/I124*100</f>
        <v>100</v>
      </c>
      <c r="L124" s="21"/>
      <c r="M124" s="17"/>
      <c r="N124" s="102"/>
    </row>
    <row r="125" spans="1:14" ht="40.5" customHeight="1">
      <c r="A125" s="213">
        <v>16</v>
      </c>
      <c r="B125" s="192" t="s">
        <v>115</v>
      </c>
      <c r="C125" s="7" t="s">
        <v>35</v>
      </c>
      <c r="D125" s="69">
        <f>D126+D127</f>
        <v>3019.057</v>
      </c>
      <c r="E125" s="69">
        <f>E126+E127</f>
        <v>2923.9120000000003</v>
      </c>
      <c r="F125" s="10">
        <f>E125/D125*100</f>
        <v>96.84851925617835</v>
      </c>
      <c r="G125" s="3"/>
      <c r="H125" s="3"/>
      <c r="I125" s="3"/>
      <c r="J125" s="3"/>
      <c r="K125" s="13">
        <f>AVERAGE(K126:K128)</f>
        <v>100</v>
      </c>
      <c r="L125" s="13">
        <f>K125/F125</f>
        <v>1.0325403090106677</v>
      </c>
      <c r="M125" s="11" t="s">
        <v>17</v>
      </c>
      <c r="N125" s="102"/>
    </row>
    <row r="126" spans="1:14" ht="53.25" customHeight="1">
      <c r="A126" s="213"/>
      <c r="B126" s="192"/>
      <c r="C126" s="12" t="s">
        <v>34</v>
      </c>
      <c r="D126" s="18">
        <v>2316.457</v>
      </c>
      <c r="E126" s="18">
        <v>2221.389</v>
      </c>
      <c r="F126" s="7"/>
      <c r="G126" s="3" t="s">
        <v>6</v>
      </c>
      <c r="H126" s="5" t="s">
        <v>16</v>
      </c>
      <c r="I126" s="5">
        <v>38</v>
      </c>
      <c r="J126" s="5">
        <v>38</v>
      </c>
      <c r="K126" s="17">
        <f>J126/I126*100</f>
        <v>100</v>
      </c>
      <c r="L126" s="21"/>
      <c r="M126" s="27"/>
      <c r="N126" s="102"/>
    </row>
    <row r="127" spans="1:14" ht="75.75" customHeight="1">
      <c r="A127" s="75"/>
      <c r="B127" s="71"/>
      <c r="C127" s="94" t="s">
        <v>33</v>
      </c>
      <c r="D127" s="185">
        <v>702.6</v>
      </c>
      <c r="E127" s="185">
        <v>702.523</v>
      </c>
      <c r="F127" s="84"/>
      <c r="G127" s="154" t="s">
        <v>116</v>
      </c>
      <c r="H127" s="33" t="s">
        <v>64</v>
      </c>
      <c r="I127" s="33">
        <v>323</v>
      </c>
      <c r="J127" s="33">
        <v>323</v>
      </c>
      <c r="K127" s="38">
        <f>J127/I127*100</f>
        <v>100</v>
      </c>
      <c r="L127" s="83"/>
      <c r="M127" s="85"/>
      <c r="N127" s="102"/>
    </row>
    <row r="128" spans="1:14" ht="51.75" customHeight="1">
      <c r="A128" s="75"/>
      <c r="B128" s="71"/>
      <c r="C128" s="12"/>
      <c r="D128" s="18"/>
      <c r="E128" s="18"/>
      <c r="F128" s="7"/>
      <c r="G128" s="3" t="s">
        <v>117</v>
      </c>
      <c r="H128" s="5" t="s">
        <v>11</v>
      </c>
      <c r="I128" s="5">
        <v>1</v>
      </c>
      <c r="J128" s="5">
        <v>1</v>
      </c>
      <c r="K128" s="17">
        <f>J128/I128*100</f>
        <v>100</v>
      </c>
      <c r="L128" s="21"/>
      <c r="M128" s="27"/>
      <c r="N128" s="102"/>
    </row>
    <row r="129" spans="1:14" ht="55.5" customHeight="1">
      <c r="A129" s="75"/>
      <c r="B129" s="71"/>
      <c r="C129" s="12"/>
      <c r="D129" s="18"/>
      <c r="E129" s="18"/>
      <c r="F129" s="7"/>
      <c r="G129" s="3" t="s">
        <v>218</v>
      </c>
      <c r="H129" s="5" t="s">
        <v>11</v>
      </c>
      <c r="I129" s="5">
        <v>2</v>
      </c>
      <c r="J129" s="5">
        <v>2</v>
      </c>
      <c r="K129" s="17">
        <f>J129/I129*100</f>
        <v>100</v>
      </c>
      <c r="L129" s="21"/>
      <c r="M129" s="27"/>
      <c r="N129" s="102"/>
    </row>
    <row r="130" spans="1:14" ht="47.25" customHeight="1">
      <c r="A130" s="76"/>
      <c r="B130" s="72"/>
      <c r="C130" s="12"/>
      <c r="D130" s="18"/>
      <c r="E130" s="18"/>
      <c r="F130" s="7"/>
      <c r="G130" s="3" t="s">
        <v>219</v>
      </c>
      <c r="H130" s="5" t="s">
        <v>11</v>
      </c>
      <c r="I130" s="5">
        <v>1</v>
      </c>
      <c r="J130" s="5">
        <v>1</v>
      </c>
      <c r="K130" s="17">
        <f>J130/I130*100</f>
        <v>100</v>
      </c>
      <c r="L130" s="21"/>
      <c r="M130" s="27"/>
      <c r="N130" s="102"/>
    </row>
    <row r="131" spans="1:14" ht="18" customHeight="1">
      <c r="A131" s="246" t="s">
        <v>23</v>
      </c>
      <c r="B131" s="247"/>
      <c r="C131" s="247"/>
      <c r="D131" s="247"/>
      <c r="E131" s="247"/>
      <c r="F131" s="247"/>
      <c r="G131" s="247"/>
      <c r="H131" s="247"/>
      <c r="I131" s="247"/>
      <c r="J131" s="247"/>
      <c r="K131" s="247"/>
      <c r="L131" s="247"/>
      <c r="M131" s="248"/>
      <c r="N131" s="103"/>
    </row>
    <row r="132" spans="1:14" ht="46.5" customHeight="1">
      <c r="A132" s="158" t="s">
        <v>58</v>
      </c>
      <c r="B132" s="113" t="s">
        <v>110</v>
      </c>
      <c r="C132" s="7" t="s">
        <v>35</v>
      </c>
      <c r="D132" s="69">
        <f>D133+D134</f>
        <v>1100.977</v>
      </c>
      <c r="E132" s="69">
        <f>E133+E134</f>
        <v>1100.977</v>
      </c>
      <c r="F132" s="10">
        <f>E132/D132*100</f>
        <v>100</v>
      </c>
      <c r="G132" s="37"/>
      <c r="H132" s="37"/>
      <c r="I132" s="37"/>
      <c r="J132" s="37"/>
      <c r="K132" s="13">
        <f>AVERAGE(K133:K135)</f>
        <v>66.66666666666667</v>
      </c>
      <c r="L132" s="13">
        <f>K132/F132</f>
        <v>0.6666666666666667</v>
      </c>
      <c r="M132" s="11" t="s">
        <v>190</v>
      </c>
      <c r="N132" s="103"/>
    </row>
    <row r="133" spans="1:14" ht="53.25" customHeight="1">
      <c r="A133" s="202"/>
      <c r="B133" s="234"/>
      <c r="C133" s="15" t="s">
        <v>34</v>
      </c>
      <c r="D133" s="14">
        <v>221.977</v>
      </c>
      <c r="E133" s="14">
        <v>221.977</v>
      </c>
      <c r="F133" s="6"/>
      <c r="G133" s="154" t="s">
        <v>111</v>
      </c>
      <c r="H133" s="82" t="s">
        <v>15</v>
      </c>
      <c r="I133" s="83">
        <v>119.96</v>
      </c>
      <c r="J133" s="83">
        <v>119.96</v>
      </c>
      <c r="K133" s="30">
        <f>J133/I133*100</f>
        <v>100</v>
      </c>
      <c r="L133" s="83"/>
      <c r="M133" s="83"/>
      <c r="N133" s="102"/>
    </row>
    <row r="134" spans="1:14" ht="53.25" customHeight="1">
      <c r="A134" s="202"/>
      <c r="B134" s="234"/>
      <c r="C134" s="15" t="s">
        <v>33</v>
      </c>
      <c r="D134" s="14">
        <v>879</v>
      </c>
      <c r="E134" s="14">
        <v>879</v>
      </c>
      <c r="F134" s="6"/>
      <c r="G134" s="155" t="s">
        <v>61</v>
      </c>
      <c r="H134" s="99" t="s">
        <v>16</v>
      </c>
      <c r="I134" s="104">
        <v>2</v>
      </c>
      <c r="J134" s="21">
        <v>0</v>
      </c>
      <c r="K134" s="30">
        <f>J134/I134*100</f>
        <v>0</v>
      </c>
      <c r="L134" s="104"/>
      <c r="M134" s="104"/>
      <c r="N134" s="102"/>
    </row>
    <row r="135" spans="1:14" ht="33.75" customHeight="1">
      <c r="A135" s="249"/>
      <c r="B135" s="235"/>
      <c r="C135" s="12"/>
      <c r="D135" s="18"/>
      <c r="E135" s="18"/>
      <c r="F135" s="7"/>
      <c r="G135" s="3" t="s">
        <v>112</v>
      </c>
      <c r="H135" s="5" t="s">
        <v>11</v>
      </c>
      <c r="I135" s="21">
        <v>6</v>
      </c>
      <c r="J135" s="21">
        <v>6</v>
      </c>
      <c r="K135" s="30">
        <f>J135/I135*100</f>
        <v>100</v>
      </c>
      <c r="L135" s="21"/>
      <c r="M135" s="21"/>
      <c r="N135" s="102"/>
    </row>
    <row r="136" spans="1:14" ht="18" customHeight="1">
      <c r="A136" s="239" t="s">
        <v>204</v>
      </c>
      <c r="B136" s="240"/>
      <c r="C136" s="240"/>
      <c r="D136" s="240"/>
      <c r="E136" s="240"/>
      <c r="F136" s="240"/>
      <c r="G136" s="240"/>
      <c r="H136" s="240"/>
      <c r="I136" s="240"/>
      <c r="J136" s="240"/>
      <c r="K136" s="240"/>
      <c r="L136" s="240"/>
      <c r="M136" s="241"/>
      <c r="N136" s="102"/>
    </row>
    <row r="137" spans="1:14" ht="39.75" customHeight="1">
      <c r="A137" s="245" t="s">
        <v>59</v>
      </c>
      <c r="B137" s="192" t="s">
        <v>205</v>
      </c>
      <c r="C137" s="7" t="s">
        <v>35</v>
      </c>
      <c r="D137" s="69">
        <f>D138</f>
        <v>200</v>
      </c>
      <c r="E137" s="69">
        <f>E138</f>
        <v>200</v>
      </c>
      <c r="F137" s="10">
        <f>E137/D137*100</f>
        <v>100</v>
      </c>
      <c r="G137" s="3"/>
      <c r="H137" s="5"/>
      <c r="I137" s="5"/>
      <c r="J137" s="13"/>
      <c r="K137" s="13">
        <f>AVERAGE(K138:K140)</f>
        <v>100</v>
      </c>
      <c r="L137" s="13">
        <f>K137/F137</f>
        <v>1</v>
      </c>
      <c r="M137" s="11" t="s">
        <v>17</v>
      </c>
      <c r="N137" s="102"/>
    </row>
    <row r="138" spans="1:14" ht="56.25" customHeight="1">
      <c r="A138" s="245"/>
      <c r="B138" s="192"/>
      <c r="C138" s="12" t="s">
        <v>34</v>
      </c>
      <c r="D138" s="18">
        <v>200</v>
      </c>
      <c r="E138" s="18">
        <v>200</v>
      </c>
      <c r="F138" s="7"/>
      <c r="G138" s="3" t="s">
        <v>206</v>
      </c>
      <c r="H138" s="5" t="s">
        <v>11</v>
      </c>
      <c r="I138" s="5">
        <v>1</v>
      </c>
      <c r="J138" s="5">
        <v>1</v>
      </c>
      <c r="K138" s="17">
        <f>J138/I138*100</f>
        <v>100</v>
      </c>
      <c r="L138" s="21"/>
      <c r="M138" s="17"/>
      <c r="N138" s="102"/>
    </row>
    <row r="139" spans="1:14" ht="63" customHeight="1">
      <c r="A139" s="245"/>
      <c r="B139" s="192"/>
      <c r="C139" s="12"/>
      <c r="D139" s="18"/>
      <c r="E139" s="18"/>
      <c r="F139" s="7"/>
      <c r="G139" s="3" t="s">
        <v>207</v>
      </c>
      <c r="H139" s="5" t="s">
        <v>11</v>
      </c>
      <c r="I139" s="5">
        <v>2</v>
      </c>
      <c r="J139" s="5">
        <v>2</v>
      </c>
      <c r="K139" s="17">
        <f>J139/I139*100</f>
        <v>100</v>
      </c>
      <c r="L139" s="21"/>
      <c r="M139" s="17"/>
      <c r="N139" s="102"/>
    </row>
    <row r="140" spans="1:14" ht="56.25" customHeight="1">
      <c r="A140" s="88"/>
      <c r="B140" s="72"/>
      <c r="C140" s="56"/>
      <c r="D140" s="87"/>
      <c r="E140" s="87"/>
      <c r="F140" s="40"/>
      <c r="G140" s="23" t="s">
        <v>208</v>
      </c>
      <c r="H140" s="33" t="s">
        <v>10</v>
      </c>
      <c r="I140" s="33">
        <v>350</v>
      </c>
      <c r="J140" s="33">
        <v>350</v>
      </c>
      <c r="K140" s="38">
        <f>J140/I140*100</f>
        <v>100</v>
      </c>
      <c r="L140" s="24"/>
      <c r="M140" s="159"/>
      <c r="N140" s="102"/>
    </row>
    <row r="141" spans="1:14" ht="43.5" customHeight="1">
      <c r="A141" s="210">
        <v>19</v>
      </c>
      <c r="B141" s="207" t="s">
        <v>118</v>
      </c>
      <c r="C141" s="7" t="s">
        <v>35</v>
      </c>
      <c r="D141" s="69">
        <f>D142+D143</f>
        <v>739.369</v>
      </c>
      <c r="E141" s="69">
        <f>E142+E143</f>
        <v>739.369</v>
      </c>
      <c r="F141" s="10">
        <f>E141/D141*100</f>
        <v>100</v>
      </c>
      <c r="G141" s="3"/>
      <c r="H141" s="5"/>
      <c r="I141" s="21"/>
      <c r="J141" s="21"/>
      <c r="K141" s="13">
        <f>AVERAGE(K142:K149)</f>
        <v>142.24620261984393</v>
      </c>
      <c r="L141" s="13">
        <f>K141/F141</f>
        <v>1.4224620261984393</v>
      </c>
      <c r="M141" s="32" t="s">
        <v>187</v>
      </c>
      <c r="N141" s="102"/>
    </row>
    <row r="142" spans="1:14" ht="72" customHeight="1">
      <c r="A142" s="211"/>
      <c r="B142" s="208"/>
      <c r="C142" s="56" t="s">
        <v>34</v>
      </c>
      <c r="D142" s="87">
        <v>739.369</v>
      </c>
      <c r="E142" s="87">
        <v>739.369</v>
      </c>
      <c r="F142" s="40"/>
      <c r="G142" s="23" t="s">
        <v>119</v>
      </c>
      <c r="H142" s="33" t="s">
        <v>10</v>
      </c>
      <c r="I142" s="24">
        <v>2300</v>
      </c>
      <c r="J142" s="24">
        <v>3011</v>
      </c>
      <c r="K142" s="38">
        <f aca="true" t="shared" si="4" ref="K142:K149">J142/I142*100</f>
        <v>130.91304347826087</v>
      </c>
      <c r="L142" s="23"/>
      <c r="M142" s="159"/>
      <c r="N142" s="102"/>
    </row>
    <row r="143" spans="1:14" ht="76.5" customHeight="1">
      <c r="A143" s="211"/>
      <c r="B143" s="208"/>
      <c r="C143" s="12"/>
      <c r="D143" s="18"/>
      <c r="E143" s="18"/>
      <c r="F143" s="7"/>
      <c r="G143" s="3" t="s">
        <v>120</v>
      </c>
      <c r="H143" s="33" t="s">
        <v>10</v>
      </c>
      <c r="I143" s="21">
        <v>1200</v>
      </c>
      <c r="J143" s="21">
        <v>1709</v>
      </c>
      <c r="K143" s="17">
        <f t="shared" si="4"/>
        <v>142.41666666666666</v>
      </c>
      <c r="L143" s="3"/>
      <c r="M143" s="159"/>
      <c r="N143" s="102"/>
    </row>
    <row r="144" spans="1:14" ht="78" customHeight="1">
      <c r="A144" s="211"/>
      <c r="B144" s="208"/>
      <c r="C144" s="12"/>
      <c r="D144" s="40"/>
      <c r="E144" s="40"/>
      <c r="F144" s="40"/>
      <c r="G144" s="23" t="s">
        <v>121</v>
      </c>
      <c r="H144" s="33" t="s">
        <v>10</v>
      </c>
      <c r="I144" s="24">
        <v>1200</v>
      </c>
      <c r="J144" s="24">
        <v>1460</v>
      </c>
      <c r="K144" s="38">
        <f t="shared" si="4"/>
        <v>121.66666666666666</v>
      </c>
      <c r="L144" s="23"/>
      <c r="M144" s="159"/>
      <c r="N144" s="102"/>
    </row>
    <row r="145" spans="1:14" ht="56.25" customHeight="1">
      <c r="A145" s="75"/>
      <c r="B145" s="71"/>
      <c r="C145" s="12"/>
      <c r="D145" s="40"/>
      <c r="E145" s="40"/>
      <c r="F145" s="40"/>
      <c r="G145" s="23" t="s">
        <v>122</v>
      </c>
      <c r="H145" s="33" t="s">
        <v>10</v>
      </c>
      <c r="I145" s="24">
        <v>2300</v>
      </c>
      <c r="J145" s="24">
        <v>6450</v>
      </c>
      <c r="K145" s="38">
        <f t="shared" si="4"/>
        <v>280.4347826086956</v>
      </c>
      <c r="L145" s="23"/>
      <c r="M145" s="159"/>
      <c r="N145" s="102"/>
    </row>
    <row r="146" spans="1:14" ht="74.25" customHeight="1">
      <c r="A146" s="75"/>
      <c r="B146" s="71"/>
      <c r="C146" s="12"/>
      <c r="D146" s="40"/>
      <c r="E146" s="40"/>
      <c r="F146" s="40"/>
      <c r="G146" s="23" t="s">
        <v>123</v>
      </c>
      <c r="H146" s="33" t="s">
        <v>10</v>
      </c>
      <c r="I146" s="24">
        <v>700</v>
      </c>
      <c r="J146" s="24">
        <v>754</v>
      </c>
      <c r="K146" s="38">
        <f t="shared" si="4"/>
        <v>107.71428571428572</v>
      </c>
      <c r="L146" s="23"/>
      <c r="M146" s="159"/>
      <c r="N146" s="102"/>
    </row>
    <row r="147" spans="1:14" ht="66.75" customHeight="1">
      <c r="A147" s="75"/>
      <c r="B147" s="71"/>
      <c r="C147" s="12"/>
      <c r="D147" s="40"/>
      <c r="E147" s="40"/>
      <c r="F147" s="40"/>
      <c r="G147" s="23" t="s">
        <v>124</v>
      </c>
      <c r="H147" s="33" t="s">
        <v>10</v>
      </c>
      <c r="I147" s="24">
        <v>1300</v>
      </c>
      <c r="J147" s="24">
        <v>1736</v>
      </c>
      <c r="K147" s="38">
        <f t="shared" si="4"/>
        <v>133.53846153846155</v>
      </c>
      <c r="L147" s="23"/>
      <c r="M147" s="159"/>
      <c r="N147" s="102"/>
    </row>
    <row r="148" spans="1:14" ht="69" customHeight="1">
      <c r="A148" s="75"/>
      <c r="B148" s="71"/>
      <c r="C148" s="12"/>
      <c r="D148" s="40"/>
      <c r="E148" s="40"/>
      <c r="F148" s="40"/>
      <c r="G148" s="23" t="s">
        <v>125</v>
      </c>
      <c r="H148" s="33" t="s">
        <v>10</v>
      </c>
      <c r="I148" s="24">
        <v>700</v>
      </c>
      <c r="J148" s="24">
        <v>849</v>
      </c>
      <c r="K148" s="38">
        <f t="shared" si="4"/>
        <v>121.28571428571429</v>
      </c>
      <c r="L148" s="23"/>
      <c r="M148" s="159"/>
      <c r="N148" s="102"/>
    </row>
    <row r="149" spans="1:14" ht="56.25" customHeight="1">
      <c r="A149" s="76"/>
      <c r="B149" s="72"/>
      <c r="C149" s="12"/>
      <c r="D149" s="40"/>
      <c r="E149" s="40"/>
      <c r="F149" s="40"/>
      <c r="G149" s="23" t="s">
        <v>55</v>
      </c>
      <c r="H149" s="33" t="s">
        <v>11</v>
      </c>
      <c r="I149" s="24">
        <v>500</v>
      </c>
      <c r="J149" s="24">
        <v>500</v>
      </c>
      <c r="K149" s="38">
        <f t="shared" si="4"/>
        <v>100</v>
      </c>
      <c r="L149" s="23"/>
      <c r="M149" s="159"/>
      <c r="N149" s="102"/>
    </row>
    <row r="150" spans="1:14" ht="17.25" customHeight="1">
      <c r="A150" s="189" t="s">
        <v>30</v>
      </c>
      <c r="B150" s="190"/>
      <c r="C150" s="190"/>
      <c r="D150" s="190"/>
      <c r="E150" s="190"/>
      <c r="F150" s="190"/>
      <c r="G150" s="190"/>
      <c r="H150" s="190"/>
      <c r="I150" s="190"/>
      <c r="J150" s="190"/>
      <c r="K150" s="190"/>
      <c r="L150" s="190"/>
      <c r="M150" s="191"/>
      <c r="N150" s="102"/>
    </row>
    <row r="151" spans="1:14" ht="41.25" customHeight="1">
      <c r="A151" s="201" t="s">
        <v>68</v>
      </c>
      <c r="B151" s="207" t="s">
        <v>100</v>
      </c>
      <c r="C151" s="7" t="s">
        <v>35</v>
      </c>
      <c r="D151" s="69">
        <f>D152</f>
        <v>5465.647</v>
      </c>
      <c r="E151" s="68">
        <f>E152</f>
        <v>5407.798</v>
      </c>
      <c r="F151" s="10">
        <f>E151/D151*100</f>
        <v>98.9415891659304</v>
      </c>
      <c r="G151" s="3"/>
      <c r="H151" s="5"/>
      <c r="I151" s="5"/>
      <c r="J151" s="5"/>
      <c r="K151" s="13">
        <f>AVERAGE(K152:K161)</f>
        <v>97.2</v>
      </c>
      <c r="L151" s="13">
        <f>K151/F151</f>
        <v>0.9823978047996617</v>
      </c>
      <c r="M151" s="11" t="s">
        <v>189</v>
      </c>
      <c r="N151" s="102"/>
    </row>
    <row r="152" spans="1:14" ht="69.75" customHeight="1">
      <c r="A152" s="202"/>
      <c r="B152" s="208"/>
      <c r="C152" s="12" t="s">
        <v>34</v>
      </c>
      <c r="D152" s="18">
        <v>5465.647</v>
      </c>
      <c r="E152" s="19">
        <v>5407.798</v>
      </c>
      <c r="F152" s="7"/>
      <c r="G152" s="31" t="s">
        <v>181</v>
      </c>
      <c r="H152" s="5" t="s">
        <v>11</v>
      </c>
      <c r="I152" s="5">
        <v>1</v>
      </c>
      <c r="J152" s="5">
        <v>1</v>
      </c>
      <c r="K152" s="17">
        <f aca="true" t="shared" si="5" ref="K152:K158">J152/I152*100</f>
        <v>100</v>
      </c>
      <c r="L152" s="21"/>
      <c r="M152" s="21"/>
      <c r="N152" s="2"/>
    </row>
    <row r="153" spans="1:14" ht="69.75" customHeight="1">
      <c r="A153" s="202"/>
      <c r="B153" s="208"/>
      <c r="C153" s="12"/>
      <c r="D153" s="18"/>
      <c r="E153" s="19"/>
      <c r="F153" s="7"/>
      <c r="G153" s="31" t="s">
        <v>182</v>
      </c>
      <c r="H153" s="5" t="s">
        <v>11</v>
      </c>
      <c r="I153" s="33">
        <v>12</v>
      </c>
      <c r="J153" s="5">
        <v>12</v>
      </c>
      <c r="K153" s="17">
        <f>J153/I153*100</f>
        <v>100</v>
      </c>
      <c r="L153" s="21"/>
      <c r="M153" s="21"/>
      <c r="N153" s="2"/>
    </row>
    <row r="154" spans="1:14" ht="72.75" customHeight="1">
      <c r="A154" s="202"/>
      <c r="B154" s="208"/>
      <c r="C154" s="80"/>
      <c r="D154" s="80"/>
      <c r="E154" s="80"/>
      <c r="F154" s="80"/>
      <c r="G154" s="31" t="s">
        <v>101</v>
      </c>
      <c r="H154" s="5" t="s">
        <v>11</v>
      </c>
      <c r="I154" s="33">
        <v>2</v>
      </c>
      <c r="J154" s="5">
        <v>2</v>
      </c>
      <c r="K154" s="38">
        <f t="shared" si="5"/>
        <v>100</v>
      </c>
      <c r="L154" s="21"/>
      <c r="M154" s="17"/>
      <c r="N154" s="2"/>
    </row>
    <row r="155" spans="1:14" ht="66.75" customHeight="1">
      <c r="A155" s="202"/>
      <c r="B155" s="208"/>
      <c r="C155" s="81"/>
      <c r="D155" s="81"/>
      <c r="E155" s="81"/>
      <c r="F155" s="81"/>
      <c r="G155" s="152" t="s">
        <v>102</v>
      </c>
      <c r="H155" s="5" t="s">
        <v>11</v>
      </c>
      <c r="I155" s="36">
        <v>6</v>
      </c>
      <c r="J155" s="5">
        <v>6</v>
      </c>
      <c r="K155" s="17">
        <f t="shared" si="5"/>
        <v>100</v>
      </c>
      <c r="L155" s="24"/>
      <c r="M155" s="24"/>
      <c r="N155" s="2"/>
    </row>
    <row r="156" spans="1:14" ht="43.5" customHeight="1">
      <c r="A156" s="79"/>
      <c r="B156" s="71"/>
      <c r="C156" s="80"/>
      <c r="D156" s="80"/>
      <c r="E156" s="80"/>
      <c r="F156" s="80"/>
      <c r="G156" s="31" t="s">
        <v>51</v>
      </c>
      <c r="H156" s="5" t="s">
        <v>13</v>
      </c>
      <c r="I156" s="36">
        <v>50</v>
      </c>
      <c r="J156" s="5">
        <v>36</v>
      </c>
      <c r="K156" s="17">
        <f t="shared" si="5"/>
        <v>72</v>
      </c>
      <c r="L156" s="24"/>
      <c r="M156" s="24"/>
      <c r="N156" s="2"/>
    </row>
    <row r="157" spans="1:14" ht="78.75" customHeight="1">
      <c r="A157" s="79"/>
      <c r="B157" s="71"/>
      <c r="C157" s="7"/>
      <c r="D157" s="7"/>
      <c r="E157" s="7"/>
      <c r="F157" s="7"/>
      <c r="G157" s="31" t="s">
        <v>103</v>
      </c>
      <c r="H157" s="5" t="s">
        <v>11</v>
      </c>
      <c r="I157" s="36">
        <v>1</v>
      </c>
      <c r="J157" s="5">
        <v>1</v>
      </c>
      <c r="K157" s="17">
        <f t="shared" si="5"/>
        <v>100</v>
      </c>
      <c r="L157" s="24"/>
      <c r="M157" s="24"/>
      <c r="N157" s="2"/>
    </row>
    <row r="158" spans="1:14" ht="69.75" customHeight="1">
      <c r="A158" s="88"/>
      <c r="B158" s="72"/>
      <c r="C158" s="7"/>
      <c r="D158" s="7"/>
      <c r="E158" s="7"/>
      <c r="F158" s="7"/>
      <c r="G158" s="3" t="s">
        <v>104</v>
      </c>
      <c r="H158" s="5" t="s">
        <v>11</v>
      </c>
      <c r="I158" s="36">
        <v>2</v>
      </c>
      <c r="J158" s="39">
        <v>2</v>
      </c>
      <c r="K158" s="17">
        <f t="shared" si="5"/>
        <v>100</v>
      </c>
      <c r="L158" s="24"/>
      <c r="M158" s="24"/>
      <c r="N158" s="2"/>
    </row>
    <row r="159" spans="1:14" ht="51.75" customHeight="1">
      <c r="A159" s="95"/>
      <c r="B159" s="96"/>
      <c r="C159" s="6"/>
      <c r="D159" s="6"/>
      <c r="E159" s="6"/>
      <c r="F159" s="6"/>
      <c r="G159" s="155" t="s">
        <v>183</v>
      </c>
      <c r="H159" s="99" t="s">
        <v>11</v>
      </c>
      <c r="I159" s="186">
        <v>8</v>
      </c>
      <c r="J159" s="117">
        <v>8</v>
      </c>
      <c r="K159" s="30">
        <f>J159/I159*100</f>
        <v>100</v>
      </c>
      <c r="L159" s="83"/>
      <c r="M159" s="83"/>
      <c r="N159" s="2"/>
    </row>
    <row r="160" spans="1:14" ht="63" customHeight="1">
      <c r="A160" s="108"/>
      <c r="B160" s="107"/>
      <c r="C160" s="7"/>
      <c r="D160" s="7"/>
      <c r="E160" s="7"/>
      <c r="F160" s="7"/>
      <c r="G160" s="3" t="s">
        <v>105</v>
      </c>
      <c r="H160" s="5" t="s">
        <v>11</v>
      </c>
      <c r="I160" s="5">
        <v>2</v>
      </c>
      <c r="J160" s="5">
        <v>2</v>
      </c>
      <c r="K160" s="17">
        <f>J160/I160*100</f>
        <v>100</v>
      </c>
      <c r="L160" s="21"/>
      <c r="M160" s="21"/>
      <c r="N160" s="2"/>
    </row>
    <row r="161" spans="1:14" ht="59.25" customHeight="1">
      <c r="A161" s="95"/>
      <c r="B161" s="96"/>
      <c r="C161" s="40"/>
      <c r="D161" s="40"/>
      <c r="E161" s="40"/>
      <c r="F161" s="40"/>
      <c r="G161" s="23" t="s">
        <v>184</v>
      </c>
      <c r="H161" s="33" t="s">
        <v>11</v>
      </c>
      <c r="I161" s="36">
        <v>6</v>
      </c>
      <c r="J161" s="33">
        <v>6</v>
      </c>
      <c r="K161" s="38">
        <f>J161/I161*100</f>
        <v>100</v>
      </c>
      <c r="L161" s="24"/>
      <c r="M161" s="24"/>
      <c r="N161" s="2"/>
    </row>
    <row r="162" spans="1:14" ht="44.25" customHeight="1">
      <c r="A162" s="201" t="s">
        <v>227</v>
      </c>
      <c r="B162" s="207" t="s">
        <v>129</v>
      </c>
      <c r="C162" s="7" t="s">
        <v>35</v>
      </c>
      <c r="D162" s="69">
        <f>D163</f>
        <v>350</v>
      </c>
      <c r="E162" s="69">
        <f>E163</f>
        <v>329.027</v>
      </c>
      <c r="F162" s="10">
        <f>E162/D162*100</f>
        <v>94.00771428571429</v>
      </c>
      <c r="G162" s="31"/>
      <c r="H162" s="39"/>
      <c r="I162" s="39"/>
      <c r="J162" s="39"/>
      <c r="K162" s="13">
        <f>AVERAGE(K163:K163)</f>
        <v>100</v>
      </c>
      <c r="L162" s="13">
        <f>K162/F162</f>
        <v>1.0637424892182101</v>
      </c>
      <c r="M162" s="11" t="s">
        <v>17</v>
      </c>
      <c r="N162" s="2"/>
    </row>
    <row r="163" spans="1:14" ht="44.25" customHeight="1">
      <c r="A163" s="202"/>
      <c r="B163" s="208"/>
      <c r="C163" s="12" t="s">
        <v>34</v>
      </c>
      <c r="D163" s="18">
        <v>350</v>
      </c>
      <c r="E163" s="19">
        <v>329.027</v>
      </c>
      <c r="F163" s="7"/>
      <c r="G163" s="31" t="s">
        <v>236</v>
      </c>
      <c r="H163" s="36" t="s">
        <v>9</v>
      </c>
      <c r="I163" s="36">
        <v>57</v>
      </c>
      <c r="J163" s="36">
        <v>57</v>
      </c>
      <c r="K163" s="17">
        <f>J163/I163*100</f>
        <v>100</v>
      </c>
      <c r="L163" s="24"/>
      <c r="M163" s="24"/>
      <c r="N163" s="2"/>
    </row>
    <row r="164" spans="1:14" ht="21.75" customHeight="1">
      <c r="A164" s="215" t="s">
        <v>31</v>
      </c>
      <c r="B164" s="216"/>
      <c r="C164" s="216"/>
      <c r="D164" s="216"/>
      <c r="E164" s="216"/>
      <c r="F164" s="216"/>
      <c r="G164" s="216"/>
      <c r="H164" s="216"/>
      <c r="I164" s="216"/>
      <c r="J164" s="216"/>
      <c r="K164" s="216"/>
      <c r="L164" s="216"/>
      <c r="M164" s="217"/>
      <c r="N164" s="2"/>
    </row>
    <row r="165" spans="1:14" ht="40.5" customHeight="1">
      <c r="A165" s="210">
        <v>22</v>
      </c>
      <c r="B165" s="251" t="s">
        <v>127</v>
      </c>
      <c r="C165" s="7" t="s">
        <v>35</v>
      </c>
      <c r="D165" s="69">
        <f>D166+D167</f>
        <v>98</v>
      </c>
      <c r="E165" s="68">
        <f>E166+E167</f>
        <v>34.28</v>
      </c>
      <c r="F165" s="10">
        <f>E165/D165*100</f>
        <v>34.9795918367347</v>
      </c>
      <c r="G165" s="34"/>
      <c r="H165" s="34"/>
      <c r="I165" s="34"/>
      <c r="J165" s="34"/>
      <c r="K165" s="13">
        <f>AVERAGE(K166:K167)</f>
        <v>77.5</v>
      </c>
      <c r="L165" s="13">
        <f>K165/F165</f>
        <v>2.2155775962660442</v>
      </c>
      <c r="M165" s="11" t="s">
        <v>187</v>
      </c>
      <c r="N165" s="2"/>
    </row>
    <row r="166" spans="1:14" ht="67.5" customHeight="1">
      <c r="A166" s="211"/>
      <c r="B166" s="252"/>
      <c r="C166" s="12" t="s">
        <v>34</v>
      </c>
      <c r="D166" s="18">
        <v>98</v>
      </c>
      <c r="E166" s="19">
        <v>34.28</v>
      </c>
      <c r="F166" s="7"/>
      <c r="G166" s="31" t="s">
        <v>0</v>
      </c>
      <c r="H166" s="36" t="s">
        <v>9</v>
      </c>
      <c r="I166" s="39">
        <v>59</v>
      </c>
      <c r="J166" s="39">
        <v>59</v>
      </c>
      <c r="K166" s="17">
        <f>J166/I166*100</f>
        <v>100</v>
      </c>
      <c r="L166" s="21"/>
      <c r="M166" s="35"/>
      <c r="N166" s="102"/>
    </row>
    <row r="167" spans="1:14" ht="60" customHeight="1">
      <c r="A167" s="211"/>
      <c r="B167" s="252"/>
      <c r="C167" s="61"/>
      <c r="D167" s="18"/>
      <c r="E167" s="18"/>
      <c r="F167" s="7"/>
      <c r="G167" s="155" t="s">
        <v>128</v>
      </c>
      <c r="H167" s="5" t="s">
        <v>16</v>
      </c>
      <c r="I167" s="5">
        <v>60</v>
      </c>
      <c r="J167" s="5">
        <v>33</v>
      </c>
      <c r="K167" s="17">
        <f>J167/I167*100</f>
        <v>55.00000000000001</v>
      </c>
      <c r="L167" s="21"/>
      <c r="M167" s="35"/>
      <c r="N167" s="102"/>
    </row>
    <row r="168" spans="1:14" ht="21.75" customHeight="1">
      <c r="A168" s="215" t="s">
        <v>19</v>
      </c>
      <c r="B168" s="216"/>
      <c r="C168" s="216"/>
      <c r="D168" s="216"/>
      <c r="E168" s="216"/>
      <c r="F168" s="216"/>
      <c r="G168" s="216"/>
      <c r="H168" s="216"/>
      <c r="I168" s="216"/>
      <c r="J168" s="216"/>
      <c r="K168" s="216"/>
      <c r="L168" s="216"/>
      <c r="M168" s="217"/>
      <c r="N168" s="102"/>
    </row>
    <row r="169" spans="1:14" ht="43.5" customHeight="1">
      <c r="A169" s="243">
        <v>23</v>
      </c>
      <c r="B169" s="250" t="s">
        <v>191</v>
      </c>
      <c r="C169" s="7" t="s">
        <v>35</v>
      </c>
      <c r="D169" s="69">
        <f>D170</f>
        <v>4000</v>
      </c>
      <c r="E169" s="69">
        <f>E170</f>
        <v>4000</v>
      </c>
      <c r="F169" s="10">
        <f>E169/D169*100</f>
        <v>100</v>
      </c>
      <c r="G169" s="34"/>
      <c r="H169" s="34"/>
      <c r="I169" s="34"/>
      <c r="J169" s="34"/>
      <c r="K169" s="13">
        <f>AVERAGE(K170)</f>
        <v>100</v>
      </c>
      <c r="L169" s="13">
        <f>K169/F169</f>
        <v>1</v>
      </c>
      <c r="M169" s="11" t="s">
        <v>17</v>
      </c>
      <c r="N169" s="102"/>
    </row>
    <row r="170" spans="1:14" ht="30.75" customHeight="1">
      <c r="A170" s="244"/>
      <c r="B170" s="237"/>
      <c r="C170" s="12" t="s">
        <v>34</v>
      </c>
      <c r="D170" s="18">
        <v>4000</v>
      </c>
      <c r="E170" s="18">
        <v>4000</v>
      </c>
      <c r="F170" s="26"/>
      <c r="G170" s="3" t="s">
        <v>70</v>
      </c>
      <c r="H170" s="5" t="s">
        <v>11</v>
      </c>
      <c r="I170" s="21">
        <v>3</v>
      </c>
      <c r="J170" s="5">
        <v>3</v>
      </c>
      <c r="K170" s="17">
        <f>J170/I170*100</f>
        <v>100</v>
      </c>
      <c r="L170" s="34"/>
      <c r="M170" s="34"/>
      <c r="N170" s="102"/>
    </row>
    <row r="171" spans="1:14" ht="42" customHeight="1">
      <c r="A171" s="253">
        <v>24</v>
      </c>
      <c r="B171" s="219" t="s">
        <v>71</v>
      </c>
      <c r="C171" s="7" t="s">
        <v>35</v>
      </c>
      <c r="D171" s="69">
        <f>D172</f>
        <v>437.62</v>
      </c>
      <c r="E171" s="69">
        <f>E172</f>
        <v>437.62</v>
      </c>
      <c r="F171" s="10">
        <f>E171/D171*100</f>
        <v>100</v>
      </c>
      <c r="G171" s="12"/>
      <c r="H171" s="34"/>
      <c r="I171" s="34"/>
      <c r="J171" s="34"/>
      <c r="K171" s="13">
        <f>AVERAGE(K172:K173)</f>
        <v>55.56</v>
      </c>
      <c r="L171" s="13">
        <f>K171/F171</f>
        <v>0.5556</v>
      </c>
      <c r="M171" s="34" t="s">
        <v>190</v>
      </c>
      <c r="N171" s="102"/>
    </row>
    <row r="172" spans="1:14" ht="153">
      <c r="A172" s="253"/>
      <c r="B172" s="219"/>
      <c r="C172" s="12" t="s">
        <v>34</v>
      </c>
      <c r="D172" s="18">
        <v>437.62</v>
      </c>
      <c r="E172" s="18">
        <v>437.62</v>
      </c>
      <c r="F172" s="26"/>
      <c r="G172" s="12" t="s">
        <v>72</v>
      </c>
      <c r="H172" s="5" t="s">
        <v>9</v>
      </c>
      <c r="I172" s="21" t="s">
        <v>178</v>
      </c>
      <c r="J172" s="5">
        <v>43.48</v>
      </c>
      <c r="K172" s="17">
        <v>111.12</v>
      </c>
      <c r="L172" s="34"/>
      <c r="M172" s="34"/>
      <c r="N172" s="102"/>
    </row>
    <row r="173" spans="1:14" ht="69" customHeight="1">
      <c r="A173" s="187"/>
      <c r="B173" s="73"/>
      <c r="C173" s="56"/>
      <c r="D173" s="87"/>
      <c r="E173" s="188"/>
      <c r="F173" s="78"/>
      <c r="G173" s="23" t="s">
        <v>179</v>
      </c>
      <c r="H173" s="33" t="s">
        <v>9</v>
      </c>
      <c r="I173" s="24" t="s">
        <v>180</v>
      </c>
      <c r="J173" s="33">
        <v>0</v>
      </c>
      <c r="K173" s="38">
        <v>0</v>
      </c>
      <c r="L173" s="43"/>
      <c r="M173" s="43"/>
      <c r="N173" s="102"/>
    </row>
    <row r="174" spans="1:13" ht="32.25" customHeight="1">
      <c r="A174" s="242" t="s">
        <v>57</v>
      </c>
      <c r="B174" s="242"/>
      <c r="C174" s="242"/>
      <c r="D174" s="242"/>
      <c r="E174" s="242"/>
      <c r="F174" s="242"/>
      <c r="G174" s="242"/>
      <c r="H174" s="242"/>
      <c r="I174" s="242"/>
      <c r="J174" s="242"/>
      <c r="K174" s="242"/>
      <c r="L174" s="242"/>
      <c r="M174" s="242"/>
    </row>
    <row r="175" spans="1:2" ht="13.5" customHeight="1">
      <c r="A175" s="67" t="s">
        <v>56</v>
      </c>
      <c r="B175" s="62" t="s">
        <v>220</v>
      </c>
    </row>
    <row r="176" spans="1:2" ht="13.5" customHeight="1">
      <c r="A176" s="67" t="s">
        <v>56</v>
      </c>
      <c r="B176" s="62" t="s">
        <v>230</v>
      </c>
    </row>
    <row r="177" spans="1:2" ht="17.25" customHeight="1">
      <c r="A177" s="67" t="s">
        <v>56</v>
      </c>
      <c r="B177" s="62" t="s">
        <v>228</v>
      </c>
    </row>
    <row r="178" spans="1:21" ht="37.5" customHeight="1">
      <c r="A178" s="67"/>
      <c r="B178" s="218" t="s">
        <v>231</v>
      </c>
      <c r="C178" s="218"/>
      <c r="D178" s="218"/>
      <c r="E178" s="218"/>
      <c r="F178" s="218"/>
      <c r="G178" s="218"/>
      <c r="H178" s="218"/>
      <c r="I178" s="218"/>
      <c r="J178" s="218"/>
      <c r="K178" s="218"/>
      <c r="L178" s="218"/>
      <c r="M178" s="218"/>
      <c r="N178" s="89"/>
      <c r="O178" s="89"/>
      <c r="P178" s="89"/>
      <c r="Q178" s="89"/>
      <c r="R178" s="89"/>
      <c r="S178" s="89"/>
      <c r="T178" s="89"/>
      <c r="U178" s="89"/>
    </row>
    <row r="179" spans="1:21" ht="55.5" customHeight="1">
      <c r="A179" s="67"/>
      <c r="B179" s="214" t="s">
        <v>232</v>
      </c>
      <c r="C179" s="214"/>
      <c r="D179" s="214"/>
      <c r="E179" s="214"/>
      <c r="F179" s="214"/>
      <c r="G179" s="214"/>
      <c r="H179" s="214"/>
      <c r="I179" s="214"/>
      <c r="J179" s="214"/>
      <c r="K179" s="214"/>
      <c r="L179" s="214"/>
      <c r="M179" s="214"/>
      <c r="N179" s="89"/>
      <c r="O179" s="89"/>
      <c r="P179" s="89"/>
      <c r="Q179" s="89"/>
      <c r="R179" s="89"/>
      <c r="S179" s="89"/>
      <c r="T179" s="89"/>
      <c r="U179" s="89"/>
    </row>
    <row r="180" spans="1:21" ht="37.5" customHeight="1">
      <c r="A180" s="67"/>
      <c r="B180" s="214" t="s">
        <v>237</v>
      </c>
      <c r="C180" s="214"/>
      <c r="D180" s="214"/>
      <c r="E180" s="214"/>
      <c r="F180" s="214"/>
      <c r="G180" s="214"/>
      <c r="H180" s="214"/>
      <c r="I180" s="214"/>
      <c r="J180" s="214"/>
      <c r="K180" s="214"/>
      <c r="L180" s="214"/>
      <c r="M180" s="214"/>
      <c r="N180" s="89"/>
      <c r="O180" s="89"/>
      <c r="P180" s="89"/>
      <c r="Q180" s="89"/>
      <c r="R180" s="89"/>
      <c r="S180" s="89"/>
      <c r="T180" s="89"/>
      <c r="U180" s="89"/>
    </row>
    <row r="181" spans="1:21" ht="19.5" customHeight="1">
      <c r="A181" s="169" t="s">
        <v>56</v>
      </c>
      <c r="B181" s="218" t="s">
        <v>229</v>
      </c>
      <c r="C181" s="218"/>
      <c r="D181" s="218"/>
      <c r="E181" s="218"/>
      <c r="F181" s="218"/>
      <c r="G181" s="218"/>
      <c r="H181" s="218"/>
      <c r="I181" s="218"/>
      <c r="J181" s="218"/>
      <c r="K181" s="218"/>
      <c r="L181" s="218"/>
      <c r="M181" s="218"/>
      <c r="N181" s="89"/>
      <c r="O181" s="89"/>
      <c r="P181" s="89"/>
      <c r="Q181" s="89"/>
      <c r="R181" s="89"/>
      <c r="S181" s="89"/>
      <c r="T181" s="89"/>
      <c r="U181" s="89"/>
    </row>
    <row r="182" spans="2:13" ht="42" customHeight="1">
      <c r="B182" s="214" t="s">
        <v>233</v>
      </c>
      <c r="C182" s="214"/>
      <c r="D182" s="214"/>
      <c r="E182" s="214"/>
      <c r="F182" s="214"/>
      <c r="G182" s="214"/>
      <c r="H182" s="214"/>
      <c r="I182" s="214"/>
      <c r="J182" s="214"/>
      <c r="K182" s="214"/>
      <c r="L182" s="214"/>
      <c r="M182" s="214"/>
    </row>
    <row r="183" spans="2:13" ht="42" customHeight="1">
      <c r="B183" s="214" t="s">
        <v>234</v>
      </c>
      <c r="C183" s="214"/>
      <c r="D183" s="214"/>
      <c r="E183" s="214"/>
      <c r="F183" s="214"/>
      <c r="G183" s="214"/>
      <c r="H183" s="214"/>
      <c r="I183" s="214"/>
      <c r="J183" s="214"/>
      <c r="K183" s="214"/>
      <c r="L183" s="214"/>
      <c r="M183" s="214"/>
    </row>
    <row r="184" spans="2:12" ht="48.75" customHeight="1">
      <c r="B184" s="63" t="s">
        <v>48</v>
      </c>
      <c r="C184" s="63"/>
      <c r="D184" s="63"/>
      <c r="E184" s="63"/>
      <c r="F184" s="63"/>
      <c r="G184" s="63"/>
      <c r="H184" s="63"/>
      <c r="I184" s="238" t="s">
        <v>49</v>
      </c>
      <c r="J184" s="238"/>
      <c r="K184" s="238"/>
      <c r="L184" s="238"/>
    </row>
  </sheetData>
  <sheetProtection/>
  <mergeCells count="87">
    <mergeCell ref="B183:M183"/>
    <mergeCell ref="B181:M181"/>
    <mergeCell ref="A88:A91"/>
    <mergeCell ref="B88:B91"/>
    <mergeCell ref="B95:B96"/>
    <mergeCell ref="A95:A96"/>
    <mergeCell ref="A100:A106"/>
    <mergeCell ref="B100:B106"/>
    <mergeCell ref="B110:B112"/>
    <mergeCell ref="A110:A112"/>
    <mergeCell ref="A133:A135"/>
    <mergeCell ref="B120:B124"/>
    <mergeCell ref="B169:B170"/>
    <mergeCell ref="A168:M168"/>
    <mergeCell ref="B165:B167"/>
    <mergeCell ref="A165:A167"/>
    <mergeCell ref="B133:B135"/>
    <mergeCell ref="B137:B139"/>
    <mergeCell ref="A137:A139"/>
    <mergeCell ref="A78:A82"/>
    <mergeCell ref="A107:A109"/>
    <mergeCell ref="B107:B109"/>
    <mergeCell ref="A131:M131"/>
    <mergeCell ref="B116:B119"/>
    <mergeCell ref="A115:M115"/>
    <mergeCell ref="A120:A124"/>
    <mergeCell ref="A125:A126"/>
    <mergeCell ref="B141:B144"/>
    <mergeCell ref="B151:B155"/>
    <mergeCell ref="B125:B126"/>
    <mergeCell ref="I184:L184"/>
    <mergeCell ref="A150:M150"/>
    <mergeCell ref="A136:M136"/>
    <mergeCell ref="A174:M174"/>
    <mergeCell ref="A169:A170"/>
    <mergeCell ref="A141:A144"/>
    <mergeCell ref="A151:A155"/>
    <mergeCell ref="B66:B67"/>
    <mergeCell ref="A71:A72"/>
    <mergeCell ref="B71:B72"/>
    <mergeCell ref="A77:M77"/>
    <mergeCell ref="B84:B87"/>
    <mergeCell ref="A83:M83"/>
    <mergeCell ref="B78:B82"/>
    <mergeCell ref="A5:M5"/>
    <mergeCell ref="M2:M3"/>
    <mergeCell ref="L2:L3"/>
    <mergeCell ref="B6:B9"/>
    <mergeCell ref="A62:A63"/>
    <mergeCell ref="A6:A9"/>
    <mergeCell ref="B52:B54"/>
    <mergeCell ref="B21:B27"/>
    <mergeCell ref="A51:M51"/>
    <mergeCell ref="A52:A54"/>
    <mergeCell ref="A1:M1"/>
    <mergeCell ref="H2:J2"/>
    <mergeCell ref="A2:A3"/>
    <mergeCell ref="F2:F3"/>
    <mergeCell ref="K2:K3"/>
    <mergeCell ref="G2:G3"/>
    <mergeCell ref="B2:B3"/>
    <mergeCell ref="C2:E2"/>
    <mergeCell ref="B182:M182"/>
    <mergeCell ref="B162:B163"/>
    <mergeCell ref="A164:M164"/>
    <mergeCell ref="A162:A163"/>
    <mergeCell ref="B178:M178"/>
    <mergeCell ref="B171:B172"/>
    <mergeCell ref="A171:A172"/>
    <mergeCell ref="B179:M179"/>
    <mergeCell ref="B180:M180"/>
    <mergeCell ref="A116:A119"/>
    <mergeCell ref="A10:A15"/>
    <mergeCell ref="B10:B15"/>
    <mergeCell ref="B56:B58"/>
    <mergeCell ref="A56:A58"/>
    <mergeCell ref="B92:B94"/>
    <mergeCell ref="A92:A94"/>
    <mergeCell ref="A65:M65"/>
    <mergeCell ref="A60:A61"/>
    <mergeCell ref="A84:A87"/>
    <mergeCell ref="A59:M59"/>
    <mergeCell ref="A55:M55"/>
    <mergeCell ref="B60:B61"/>
    <mergeCell ref="C14:F15"/>
    <mergeCell ref="A41:A43"/>
    <mergeCell ref="B41:B43"/>
  </mergeCells>
  <printOptions/>
  <pageMargins left="0" right="0" top="0.1968503937007874" bottom="0" header="0" footer="0"/>
  <pageSetup horizontalDpi="600" verticalDpi="600" orientation="landscape" paperSize="9" scale="75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$</cp:lastModifiedBy>
  <cp:lastPrinted>2023-03-01T12:23:40Z</cp:lastPrinted>
  <dcterms:created xsi:type="dcterms:W3CDTF">2010-12-27T05:18:51Z</dcterms:created>
  <dcterms:modified xsi:type="dcterms:W3CDTF">2023-03-13T07:32:32Z</dcterms:modified>
  <cp:category/>
  <cp:version/>
  <cp:contentType/>
  <cp:contentStatus/>
</cp:coreProperties>
</file>