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2023" sheetId="1" r:id="rId1"/>
  </sheets>
  <definedNames>
    <definedName name="_xlnm.Print_Titles" localSheetId="0">'2023'!$2:$4</definedName>
  </definedNames>
  <calcPr fullCalcOnLoad="1"/>
</workbook>
</file>

<file path=xl/sharedStrings.xml><?xml version="1.0" encoding="utf-8"?>
<sst xmlns="http://schemas.openxmlformats.org/spreadsheetml/2006/main" count="498" uniqueCount="273">
  <si>
    <t>Актуализация сведений дежурного (опорного) плана застройки и инженерной инфраструктуры населенных пунктов Озерского городского округа</t>
  </si>
  <si>
    <t>№ п/п</t>
  </si>
  <si>
    <t>Эффективность использования бюджетных средств</t>
  </si>
  <si>
    <t>Количество исследований воды и песка</t>
  </si>
  <si>
    <t>Количество муниципальных служащих, прошедших повышение квалификации на краткосрочных курсах</t>
  </si>
  <si>
    <t>ед. изм.</t>
  </si>
  <si>
    <t>%</t>
  </si>
  <si>
    <t>чел.</t>
  </si>
  <si>
    <t>ед.</t>
  </si>
  <si>
    <t>семей</t>
  </si>
  <si>
    <t>км.</t>
  </si>
  <si>
    <t>кв. м.</t>
  </si>
  <si>
    <t>га</t>
  </si>
  <si>
    <t>шт.</t>
  </si>
  <si>
    <t>Высокая</t>
  </si>
  <si>
    <t>Управление образования администрации Озерского городского округа</t>
  </si>
  <si>
    <t>Управление социальной защиты населения администрации Озерского городского округа</t>
  </si>
  <si>
    <t>Управление жилищно-коммунального хозяйства администрации Озерского городского округа</t>
  </si>
  <si>
    <t>Подпрограмма "Оказание молодым семьям государственной поддержки для улучшения жилищных условий"</t>
  </si>
  <si>
    <t>Управление капитального строительства и благоустройства администрации Озерского городского округа</t>
  </si>
  <si>
    <t>Управление имущественных отношений администрации Озерского городского округа</t>
  </si>
  <si>
    <t>куб.м.</t>
  </si>
  <si>
    <t>Администрация Озерского городского округа (Отдел кадров и муниципальной службы администрации округа)</t>
  </si>
  <si>
    <t>Администрация Озерского городского округа (Отдел охраны окружающей среды администрации округа)</t>
  </si>
  <si>
    <t>Администрация Озерского городского округа (Отдел по режиму администрации округа)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</si>
  <si>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</si>
  <si>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Управление по делам ГО и ЧС администрации Озерского городского округа</t>
  </si>
  <si>
    <t>Управление архитектуры и градостроительства администрации Озерского городского округа</t>
  </si>
  <si>
    <t>Межбюджетные трансферты из федерального бюджета</t>
  </si>
  <si>
    <t>Межбюджетные трансферты из областного бюджета</t>
  </si>
  <si>
    <t>Средства бюджета округа</t>
  </si>
  <si>
    <t>Всего по муниципальной программе:</t>
  </si>
  <si>
    <t>Источник финансирования</t>
  </si>
  <si>
    <t>Наименование муниципальной программы (подпрограммы)</t>
  </si>
  <si>
    <t>Плановые</t>
  </si>
  <si>
    <t>Фактические</t>
  </si>
  <si>
    <t xml:space="preserve">Оценка полноты использования бюджетных средств (ПИБС), % </t>
  </si>
  <si>
    <t xml:space="preserve"> 6=5/4*100%</t>
  </si>
  <si>
    <t>Наименование целевого показателя (индикативного )</t>
  </si>
  <si>
    <t>Плановое</t>
  </si>
  <si>
    <t>Фактическое</t>
  </si>
  <si>
    <t>Оценка достижения плановых целевых показателей (индикаторов) (ДИП), %</t>
  </si>
  <si>
    <t xml:space="preserve">Оценка эффективности реализации  муниципальной программы (подпрограммы) (О) </t>
  </si>
  <si>
    <t>Всего по подпрограмме:</t>
  </si>
  <si>
    <t>Количество  перемещенных бесхозяйных транспортных средств  на территории Озерского городского округа</t>
  </si>
  <si>
    <t>Устройство противопожарных разрывов около населенных пунктов, прилегающих к лесу</t>
  </si>
  <si>
    <t>Количество дворовых территорий, на которых произведены работы из минимального перечня работ по благоустройству</t>
  </si>
  <si>
    <t xml:space="preserve">Администрация Озерского городского округа </t>
  </si>
  <si>
    <t>Количество изготовленной печатной продукции, средств наглядной агитации по вопросам профилактики наркомании</t>
  </si>
  <si>
    <t>-</t>
  </si>
  <si>
    <r>
      <rPr>
        <i/>
        <sz val="10"/>
        <rFont val="Arial Cyr"/>
        <family val="0"/>
      </rPr>
      <t xml:space="preserve">Примечание: </t>
    </r>
    <r>
      <rPr>
        <sz val="10"/>
        <rFont val="Arial Cyr"/>
        <family val="0"/>
      </rPr>
      <t>эффективность реализации муниципальных программ в рассматриваемом периоде определена исходя из проведенного анализа достигнутых результатов, их соответствия плановым показателям, результатов соотношения достигнутых показателей к фактическим объемам расходов, так:</t>
    </r>
  </si>
  <si>
    <t>17</t>
  </si>
  <si>
    <t>18</t>
  </si>
  <si>
    <t>12 = 11 / 6</t>
  </si>
  <si>
    <t>Количество проведенных аукционов (конкурсов) по продаже права на заключение договоров аренды земельных участков</t>
  </si>
  <si>
    <t>Внебюджетные средства</t>
  </si>
  <si>
    <t>Подпрограмма "Мероприятия по переселению граждан из жилищного фонда, признанного непригодным для проживания"</t>
  </si>
  <si>
    <t>кв.м</t>
  </si>
  <si>
    <t>15</t>
  </si>
  <si>
    <t xml:space="preserve">Количество пресеченных правонарушений с участием добровольных общественных объединений </t>
  </si>
  <si>
    <t>«Формирование современной городской среды в Озерском городском округе» на 2018 -2024 годы</t>
  </si>
  <si>
    <t>Количество СОНКО, которым оказана финансовая поддержка</t>
  </si>
  <si>
    <t xml:space="preserve">«Доступная среда» </t>
  </si>
  <si>
    <t>Доля объектов (основных структурно-функциональных зон объектов) социальной, спортивной, культурной, образовательной инфраструктур, доступных для инвалидов и маломобильных групп населения в общем количестве объектов данных сфер, утвержденных Реестром объектов социальной инфраструктуры и услуг в приоритетных сферах жизнедеятельности инвалидов и других маломобильных групп населения</t>
  </si>
  <si>
    <t xml:space="preserve">"Капитальный ремонт учреждений социальной сферы" Озерского городского округа </t>
  </si>
  <si>
    <t>Количество объектов социальной сферы, на которых проведены выборочные капитальные ремонты</t>
  </si>
  <si>
    <t>«Улучшение условий и охраны труда на территории Озерского городского округа»</t>
  </si>
  <si>
    <t>Численность пострадавших от несчастных случаев на производстве с утратой трудоспособности в расчете на 1000 работающих человек</t>
  </si>
  <si>
    <t>≤0,026</t>
  </si>
  <si>
    <t>Численность пострадавших в результате несчастных случаев на производстве со смертельным исходом в расчете на 1000 работающих человек</t>
  </si>
  <si>
    <t>≤0,02</t>
  </si>
  <si>
    <t>Удельный вес рабочих мест, на которых проведена специальная оценка условий труда от общего количества рабочих мест в структурных подразделениях администрации Озерского городского округа</t>
  </si>
  <si>
    <t xml:space="preserve">"Профилактика экстремизма, минимизация и (или) ликвидация последствий проявлений экстремизма на территории Озерского городского округа" </t>
  </si>
  <si>
    <t>Количество мероприятий по профилактике экстремизма и укреплению толерантности</t>
  </si>
  <si>
    <t>«Повышение безопасности дорожного движения на территории Озерского городского округа»</t>
  </si>
  <si>
    <t xml:space="preserve">«Обустройство территории пляжей и прибрежных зон отдыха Озерского городского округа для организации досуга населения» </t>
  </si>
  <si>
    <t>Объем вывозимых и захороняемых твердых коммунальных отходов</t>
  </si>
  <si>
    <t>т</t>
  </si>
  <si>
    <t xml:space="preserve"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</t>
  </si>
  <si>
    <t>м</t>
  </si>
  <si>
    <t xml:space="preserve">«Профилактика преступлений и правонарушений на территории Озерского городского округа» </t>
  </si>
  <si>
    <t xml:space="preserve">Количество публикаций, размещенных на официальном сайте органов местного самоуправления Озерского городского округа Челябинской области с информацией о порядке действий гражданина при совершении в отношении него преступлений                                        и правонарушений </t>
  </si>
  <si>
    <t>Количество встреч, проведенных с учащимися образовательных учреждений Озерского городского округа, направленных на предупреждение преступлений и правонарушений</t>
  </si>
  <si>
    <t>Количество публикаций в СМИ и социальных сетях, способствующих повышению уровня правовой грамотности и развитию правосознания граждан</t>
  </si>
  <si>
    <t>Количество жителей, проинформированных о порядке действий при совершении в отношении них преступлений и правонарушений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</si>
  <si>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</t>
  </si>
  <si>
    <t>Количество зданий муниципальных учреждений, в которых выполнена установка (в том числе проектные работы) или ремонт системы оповещения и управления эвакуацией (СОУЭ)</t>
  </si>
  <si>
    <t xml:space="preserve">Количество зданий муниципальных учреждений, в которых выполнена установка (в том числе проектные работы) или ремонт автоматической пожарной сигнализации (АПС) </t>
  </si>
  <si>
    <t>Количество зданий муниципальных учреждений, в которых проведена огнезащитная обработка горючих материалов, конструкций, или их испытания</t>
  </si>
  <si>
    <t>"Профилактика терроризма, минимизация и (или) ликвидация последствий проявлений терроризма на территории  Озерского городского округа"</t>
  </si>
  <si>
    <t>«Энергосбережение и повышение энергетической эффективности Озерского городского округа Челябинской области»</t>
  </si>
  <si>
    <t>«Доступное и комфортное жилье - гражданам России» в Озерском городском округе» - всего, в т.ч. по подпрограммам:</t>
  </si>
  <si>
    <t>Количество молодых семей, получивших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</si>
  <si>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 xml:space="preserve">«Разграничение государственной собственности на землю и обустройство земель» </t>
  </si>
  <si>
    <t>Площадь земельных участков, в отношении которых проводятся кадастровые работы с целью отнесения их к муниципальной собственности</t>
  </si>
  <si>
    <t>Количество СНТ, которым оказана финансовая поддержка</t>
  </si>
  <si>
    <t xml:space="preserve">«Развитие муниципальной службы в Озерском городском округе Челябинской области» </t>
  </si>
  <si>
    <t>Количество муниципальных служащих, прошедших повышение квалификации по программе 36 и более часов</t>
  </si>
  <si>
    <t>"Благоустройство Озерского городского округа"</t>
  </si>
  <si>
    <t xml:space="preserve">«Молодежь Озерска» </t>
  </si>
  <si>
    <t xml:space="preserve">"Оздоровление экологической обстановки на территории Озерского городского округа" </t>
  </si>
  <si>
    <t>«Обеспечение градостроительной деятельности на территории Озерского городского округа Челябинской области»</t>
  </si>
  <si>
    <t>Количество демонтированных рекламных и информационных конструкций на территории Озерского городского округа</t>
  </si>
  <si>
    <t xml:space="preserve">"Снижение рисков и смягчение последствий чрезвычайных ситуаций природного и техногенного характера в Озерском городском округе" </t>
  </si>
  <si>
    <t>«Противодействие коррупции в Озерском городском округе»</t>
  </si>
  <si>
    <t>Количество распространенных средств наглядной агитации (листовок) по вопросам противодействия коррупции</t>
  </si>
  <si>
    <t>Количество проведенных заседаний Комиссии по противодействию коррупции на территории Озерского городского округа</t>
  </si>
  <si>
    <t>заседаний</t>
  </si>
  <si>
    <t>Доля нормативных правовых актов Администрации Озерского городского округа и их проектов, по которым проведена антикоррупционная экспертиза</t>
  </si>
  <si>
    <t>Доля рассмотренных сообщений, поступивших по телефону «горячей линии» по фактам проявления коррупции в Озерском городском округе от жителей округа</t>
  </si>
  <si>
    <t xml:space="preserve">«Развитие образования в Озерском городском округе» на 2019-2024 годы </t>
  </si>
  <si>
    <t>1.1</t>
  </si>
  <si>
    <t>Подпрограмма 1 «Поддержка и развитие инфраструктуры образовательных организаций, обеспечивающей равную доступность услуг дошкольного, общего и дополнительного образования детей»</t>
  </si>
  <si>
    <t xml:space="preserve"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</t>
  </si>
  <si>
    <t xml:space="preserve">Сохранение доли детей в возрасте от 3 до 7 лет, охваченных образовательными программами дошкольного образования, соответствующими требованиям ФГОС ДО </t>
  </si>
  <si>
    <t>Количество детей из малообеспеченных, неблагополучных семей, а также семей, оказавшихся в трудной жизненной ситуации, привлеченных в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</si>
  <si>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</t>
  </si>
  <si>
    <t>Доля обучающихся по программам начального общего образования, которые обеспечены молоком (молочной продукцией), в общем количестве обучающихся по программам начального общего образования (в процентах)</t>
  </si>
  <si>
    <t>Доля капитально отремонтированных зданий и сооружений муниципальных дошкольных образовательных организаций, в общем количестве зданий и сооружений муниципальных дошкольных образовательных организаций, требующих проведения капитальных ремонтов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</si>
  <si>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</si>
  <si>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Количество обучающихся муниципальных общеобразовательных организаций по программам начального общего образования, обеспеченных молоком (молочной продукцией)</t>
  </si>
  <si>
    <t>1.2</t>
  </si>
  <si>
    <t>Подпрограмма 2 "Организация отдыха, оздоровления детей и подростков Озерского городского округа"</t>
  </si>
  <si>
    <t>Всего по подпрограмме 2:</t>
  </si>
  <si>
    <t>Количество организованных временных рабочих мест для подростков в летний период</t>
  </si>
  <si>
    <t>Увеличение доли детей в возрасте от 5 до 18 лет, занимающихся в системе дополнительного образования муниципального образования</t>
  </si>
  <si>
    <t>Участие обучающихся в муниципальных, региональных, всероссийских и международных мероприятиях различной направленности, в которых примут участие обучающиеся</t>
  </si>
  <si>
    <t>Количество проведенных ремонтных работ в зданиях образовательных организаций и Управления образования</t>
  </si>
  <si>
    <t>Доля оборудованных пунктов проведения экзаменов ГИА по образовательным программам основного общего и среднего общего образования, в общем количестве пунктов проведения экзаменов ГИА                                     по образовательным программам основного общего и среднего общего образования</t>
  </si>
  <si>
    <t>Сохранение доли обучающихся общеобразовательных организаций, принявших участие в олимпиадах регионального уровня, в общей численности обучающихся общеобразовательных организаций, обучающихся по программам основного, среднего общего образования</t>
  </si>
  <si>
    <t>Сохранение доли обучающихся, добившихся высоких результатов в обучении, в общем количестве обучающихся общеобразовательных организаций</t>
  </si>
  <si>
    <t>Количество проведенных муниципальных мероприятий</t>
  </si>
  <si>
    <t>Количество граждан, воспользовавшихся мерами социальной поддержки обучающихся по программам высшего профессионального педагогического образования по очной форме обучения на основании заключенных договоров о целевом обучении (стипендия)</t>
  </si>
  <si>
    <t>Доля использованной муниципальным образованием субсидии местному бюджету в общем размере субсидии местному бюджету, перечисленной муниципальному образованию</t>
  </si>
  <si>
    <t>Доля детей МБСУВОУ «Школа №202», детей специальных коррекционных классов МБОУ СОШ №35, МБОУ «СОШ №41» обеспеченных питанием, в общем количестве обучающихся МБСУВОУ «Школа №202» и детей,  обучающихся в специальных коррекционных классах  МБОУ СОШ №35, МБОУ «СОШ №41»</t>
  </si>
  <si>
    <t>Доля капитально отремонтированных зданий муниципальных общеобразовательных организаций, в общем количестве зданий муниципальных общеобразовательных организаций, требующих проведения капитальных ремонтов</t>
  </si>
  <si>
    <t>Удельный вес численности обучающихся в муниципальных общеобразовательных организациях, которым представлена возможность обучаться в соответствии с основными требованиями (с учетом федеральных государственных образовательных стандартов), в общей численности обучающихся в муниципальных общеобразовательных организациях</t>
  </si>
  <si>
    <t>тыс.ед.</t>
  </si>
  <si>
    <t>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образовательных организаций по программам начального общего образования</t>
  </si>
  <si>
    <t>Доля педагогических работников общеобразовательных организаций, получивших ежемесячное денежное вознаграждение за классное руководство из расчета 5000 рублей в месяц с учетом страховых взносов в государственные внебюджетные фонды, а также районных коэффициентов, в общей численности педагогических работников такой категории</t>
  </si>
  <si>
    <t>Количество песка для отсыпки территории пляжей и участка береговой полосы в зоне рекреации МБУ ПКиО</t>
  </si>
  <si>
    <t>Количество зданий муниципальных учреждений, оборудованных необходимыми средствами пожаротушения, поддержание их                                        в эксплуатационном состоянии</t>
  </si>
  <si>
    <t>Количество зданий муниципальных учреждений, в которых проведены испытания пожарных кранов на водоотдачу</t>
  </si>
  <si>
    <t xml:space="preserve">Количество работников администрации округа, муниципальных бюджетных (казенных) учреждений, прошедших обучение по вопросам охраны труда </t>
  </si>
  <si>
    <t>Низкая</t>
  </si>
  <si>
    <t>Крайне низкая</t>
  </si>
  <si>
    <t xml:space="preserve">«Поддержка социально ориентированных некоммерческих организаций Озерского городского округа» 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</si>
  <si>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</t>
  </si>
  <si>
    <t>Количество образовательных организаций, в которых проведены мероприятия по обеспечению комплексной безопасности, в общем количестве образовательных организаций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</si>
  <si>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Рособрнадзора от 07.11.2018 № 190/1512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</si>
  <si>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Доля детей из малообеспеченных семей и детей с нарушениями здоровья, обучающихся в муниципальных общеобразовательных организациях, обеспеченных питанием, в общем количестве детей из малообеспеченных семей и детей с нарушениями здоровья, обучающихся в муниципальных общеобразовательных организациях</t>
  </si>
  <si>
    <t>Количество оконных блоков ,замененных в рамках проведения ремонтных работ  по замене оконных блоков в муниципальных общеобразовательных организациях</t>
  </si>
  <si>
    <t>Количество объектов, в которых в полном объеме выполнены мероприятия по капитальному ремонту общеобразовательных организаций и их оснащению средствами обучения  и воспитания</t>
  </si>
  <si>
    <t>Доля детей, охваченных отдыхом  в каникулярное время в организациях отдыха  и оздоровления детей, в общем числе детей охваченных отдыхом в организациях отдыха детей и их оздоровления всех типов</t>
  </si>
  <si>
    <t>Доля детей, охваченных отдыхом в каникулярное время в лагерях, с дневным пребыванием детей, в общем числе детей, охваченных отдыхом в организациях отдыха детей и их оздоровления всех типов</t>
  </si>
  <si>
    <t>Доля несовершеннолетних, состоящих  на профилактическом учете в органах внутренних дел, охваченных отдыхом в каникулярное время в организациях отдыха   и оздоровления детей, лагерях с дневным пребыванием детей, в общем числе несовершеннолетних, состоящих   на профилактическим учете в органах внутренних дел</t>
  </si>
  <si>
    <t>Количество организованных малозатратных форм организации отдыха (профильные лагеря, сплавы, экспедиции, учебно - тренировочные сборы, практикумы)</t>
  </si>
  <si>
    <t>Управление культуры и молодежной политики администрации Озерского городского округа</t>
  </si>
  <si>
    <t xml:space="preserve">"Национальная политика и управление этноконфессиональными отношениями в Озерском городском округе" </t>
  </si>
  <si>
    <t>Количество мероприятий, проведенных в области национальной политики на территории Озерского городского округа Челябинской области</t>
  </si>
  <si>
    <t xml:space="preserve">Количество языков народов России, используемых в ходе реализации проектов и программ в сфере национальной политики в Озерском городском округе Челябинской области </t>
  </si>
  <si>
    <t xml:space="preserve">Количество участников мероприятий, направленных на сохранение и развитие традиционной культуры казачества в Озерском городском округе </t>
  </si>
  <si>
    <t>13</t>
  </si>
  <si>
    <t>Количество молодых семей, улучшивших жилищные условия, в том числе с помощью ипотечных жилищных кредитов и займов</t>
  </si>
  <si>
    <t>Количество приобретенных благоустроенных жилых помещений для переселения граждан из жилищного фонда, признанного непригодным для проживания</t>
  </si>
  <si>
    <t>9.1</t>
  </si>
  <si>
    <t>9.2</t>
  </si>
  <si>
    <t>10</t>
  </si>
  <si>
    <t>11</t>
  </si>
  <si>
    <t>12</t>
  </si>
  <si>
    <t>14</t>
  </si>
  <si>
    <t>21</t>
  </si>
  <si>
    <t>Охват населенных пунктов округа местной (муниципальной) системой оповещения</t>
  </si>
  <si>
    <t xml:space="preserve">Оценка эффективности реализации муниципальных программ Озерского городского округа Челябинской области по итогам 2023 года </t>
  </si>
  <si>
    <t>И.о. начальника Управления экономики администрации Озерского городского округа</t>
  </si>
  <si>
    <t>О.В. Беликова</t>
  </si>
  <si>
    <t>Доля жилых помещений и (или) общего имущества в многоквартирных домах, приспособленных и (или) находящихся в процессе приспособления для нужд инвалидов в общем количестве жилых помещений и (или) общего имущества в многоквартирных домах, которые необходимо приспособить для нужд инвалидов по их обращениям</t>
  </si>
  <si>
    <t>количество ликвидированных мест несанкционированного размещения отходов в пос. Новогорный Озерского городского округа</t>
  </si>
  <si>
    <t xml:space="preserve">площадь отвода лесосек под рубки ухода за лесом </t>
  </si>
  <si>
    <t>устройство противопожарных полос по просекам</t>
  </si>
  <si>
    <t>км</t>
  </si>
  <si>
    <t>протяженность ухода за митализированными полосами</t>
  </si>
  <si>
    <t>протяженность опашки вокруг хвойного молодняка</t>
  </si>
  <si>
    <t xml:space="preserve">оборудование и обустройство лесов противопожарной пропаганды </t>
  </si>
  <si>
    <t>площадь лесов, подлежащих ежедневному моторизованному патрулированию с целью выявления очагов пожаров и лесонарушений</t>
  </si>
  <si>
    <t>Строительство наружного освещения по ул. Кыштымская, г. Озерск, Челябинская область</t>
  </si>
  <si>
    <t>Протяженность отремонтированных водопроводов в Озерском городском округе</t>
  </si>
  <si>
    <t xml:space="preserve">Протяженность ливневой канализации в районе дома №4 мкр. Заозерный в г.Озерске </t>
  </si>
  <si>
    <t>Количество восстановленных водопроводов в районе пр. Карла Маркса, д.4 г.Озерска Челябинской области</t>
  </si>
  <si>
    <t>Количество восстановленных водопроводов в районе ул. Дзержинского, д.53 г.Озерска Челябинской области</t>
  </si>
  <si>
    <t>Количество восстановленных ливневой канализации в районе дома № 4 мкр. Заозерный а г. Озерске Челябинской области</t>
  </si>
  <si>
    <t>Количество  обустроенных пешеходных переходов на территории Озерского городского округа (дорожными знаками, пешеходными ограждениями, искусственными неровностями, светофорами)</t>
  </si>
  <si>
    <t>крайне низкая</t>
  </si>
  <si>
    <t>Площадь капитально отремонтированных прпоездов к дворовым территориям многоквартирных домов Озерского городского округа</t>
  </si>
  <si>
    <t>Количество проведенных мероприятий при осуществлении деятельности по обращению с животными без владельцев</t>
  </si>
  <si>
    <t>Количество площадок оборудованных системой водоотведения на территории Озерского городского округа</t>
  </si>
  <si>
    <t>Количество организованных объектов электроснабжения на территории Озерского городского округа</t>
  </si>
  <si>
    <t>Количество кладбищ подлежащих обваловки в границах Озерского городского округа</t>
  </si>
  <si>
    <t>Уровень обеспеченности муниципального образования мест (площадок) накопления ТКО</t>
  </si>
  <si>
    <t>Уровень обустройства контейнерных площадок</t>
  </si>
  <si>
    <t>Количество проведенных мероприятий по выполнению кадастровых работ по подготовке схем на использоване земельных участков для размещения прлощадок под ТКО</t>
  </si>
  <si>
    <t>Количество обустроенных контейнерных площадокпо ул. Дзержинского, 56</t>
  </si>
  <si>
    <t>Количество разработанных проектов для благоустройства общественных территорий</t>
  </si>
  <si>
    <t>Площадь отремонтированных тротуаров на территории Озерского городского округа</t>
  </si>
  <si>
    <t>Очень высокая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</si>
  <si>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47,83</t>
    </r>
  </si>
  <si>
    <t>Количество муниципальных учреждений, подведомственных Управлению культуры и молодежной  политике, оснащенных системой контроля удаленного доступа</t>
  </si>
  <si>
    <t>Количество мероприятий в муниципальном учреждении, подведомственном Управлению культуры и молодежной  политике, направленных на противодействие идеологии терроризма</t>
  </si>
  <si>
    <t>Количество муниципальных учреждений, подведомственных Управлению культуры и молодежной  политике,в которых  осуществлен монтаж охранной сигнализации</t>
  </si>
  <si>
    <t>Доля обновленной материально-технической базы организаций дополнительного образования, реализующих дополнительные образоватедьные программы технической и естественнонаучной направленности</t>
  </si>
  <si>
    <t>Доля выполненных работ  по обеспечению требований к антитеррористической защищенности объектов и территорий, прилегающих к зданиям муниципальных общеобразовательных организаций в общемколичестве запланированных работ по обеспечению требований к антитеррористической защищенности объектов и территорий, прилегающих к зданиям муниципальных образовательных организацийв текущем году.</t>
  </si>
  <si>
    <t>Доля детей из малообеспеченных, неблагополучных семей, оказавшихся в трудной жизненной ситуации, привлеченных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</si>
  <si>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Удельный вес численности воспитанников дошкольных образовательных организаций в возрасте 3 - 7 лет, охваченных образовательными программами дошкольного образования. Соответствующими требованиями федерального государственного образовательного стандарта дошкольного образования</t>
  </si>
  <si>
    <t>В государственных и муниципальных общеобразовательных организациях проведены мероприятия по обеспечению деятельности советников директора по воспитанию т взаимодействию с детскими общественными объединениями</t>
  </si>
  <si>
    <t>Проведены мероприятия по составлению актов технического осмотра (заключения), ПСД, проведение государственной экспертизы, строительного контроля, авторского надзора (контроля)</t>
  </si>
  <si>
    <t>Количество объектов, в которых в полном объеме выполнены мероприятия в области пожарной безопасности в летних оздоровительных лагерях</t>
  </si>
  <si>
    <t>≥12,4</t>
  </si>
  <si>
    <t>"Сохранение и использование историко-культурного наследия Озерского городского округа"</t>
  </si>
  <si>
    <t>Количество разработанной ПСД на реконструкцию объектов культурного наследия регионального значения, находящихся в муниципальной собственности</t>
  </si>
  <si>
    <t>Количество молодых людей в возрасте от 14 до 35 лет, проживающих в муниципальном образовании, принявших участие в реализации мероприятий патриотической направленности</t>
  </si>
  <si>
    <t>Количество молодых людей в возрасте от 14 до 35 лет, проживающих в муниципальном образовании, принявших участие в мероприятиях в сфере образования, интеллектуальной и творческой деятельности</t>
  </si>
  <si>
    <t>Количество молодых людей в возрасте от 14 до 35 лет, проживающих в муниципальном образовании и принявших участие в профилактических акциях употребления наркотических средств</t>
  </si>
  <si>
    <t>Количество молодых людей в возрасте от 14 до 35 лет,проживающих в муниципальном образовании, принявших участие в мероприятиях в сфере культурного досуга</t>
  </si>
  <si>
    <t>Количество молодых людей в возрасте от 14 до 35 лет, проживающих в муниципальном образовании и прослушавших лекции, беседы профилактического характера употребления наркотических средств</t>
  </si>
  <si>
    <t>Количество молодых людей в возрасте от 14 до 35 лет, проживающих в муниципальном образовании, вовлеченных в волонтерскую, добровольческую деятельность</t>
  </si>
  <si>
    <t>Количество молодых людей в возрасте от 14 до 35 лет, проживающих в муниципальном образовании и принимающих участие в форумах, фестивалях, конкурсчах, соревновыаниях различного уровня</t>
  </si>
  <si>
    <t xml:space="preserve">Высокая </t>
  </si>
  <si>
    <t>Площадь ликвидированного случайного мусора в водоохранных зонах</t>
  </si>
  <si>
    <t>кв.м.</t>
  </si>
  <si>
    <t>протяженность восстановленной пропускной способности трубы ливневой канализации</t>
  </si>
  <si>
    <t>метр</t>
  </si>
  <si>
    <t>объем ликвидированных мест несанкционированного размещения отходов в г. Озерске, пос. Метлино, пос. Новогорный, д. Селезни, пос. Бижеляк</t>
  </si>
  <si>
    <t>количество вырубленной древесно-кустарниковой растительности</t>
  </si>
  <si>
    <t>ед</t>
  </si>
  <si>
    <t>площадь территории, расчищенной от древестно-кустарниковой растительности</t>
  </si>
  <si>
    <t>количество посаженных однолетних и многолетних растений</t>
  </si>
  <si>
    <t>площадь однолетних и многолетних растений охваченных уходными работами</t>
  </si>
  <si>
    <t>22</t>
  </si>
  <si>
    <t>Количество зданий муниципальных учреждений, в которых выполнены работы по ремонту путей эвакуации</t>
  </si>
  <si>
    <t>Количество территории общего пользования населенных пунктов, оборудованных первичными средствами тушения пожаров и противопожарным инвентарем</t>
  </si>
  <si>
    <t>Строительство пожарных резервуаров, в том числе проектно-изыскательские работы в деревне Новая Теча и деревни Селезни</t>
  </si>
  <si>
    <t>Площадь пляжей и и прибрежных зон отдыха, находящихся на обслуживании и санитарном содержании</t>
  </si>
  <si>
    <t>Количество очисток дна, проводимых в пределах водной акватории пляжей и прибрежных зон отдыха</t>
  </si>
  <si>
    <t>Количество проведенных выборочных капитальных ремонтов на объектах социальной сферы</t>
  </si>
  <si>
    <t>Количество разработанной проектно-сметной документации капитальных ремонтов объектов социальной сферы</t>
  </si>
  <si>
    <t>компл.</t>
  </si>
  <si>
    <t>Количество благоустроенных общественных территорий</t>
  </si>
  <si>
    <t>7</t>
  </si>
  <si>
    <t>Количество замененных деревянных оконных блоков</t>
  </si>
  <si>
    <t>Количество установленных узлов учета тепла и теплоносителя</t>
  </si>
  <si>
    <t>127,1</t>
  </si>
  <si>
    <t>0</t>
  </si>
  <si>
    <t>Количество ликвидируемого жилищного фонда, признанного непригодным для проживания, аварийным и подлежащим сносу</t>
  </si>
  <si>
    <t>340</t>
  </si>
  <si>
    <t>244,4</t>
  </si>
  <si>
    <t>Количество переселенных семей, проживающих в жилых помещениях, признанных непригодными для проживания (в том числе с выплатой возмещения собственниками за изымаемые жилые помещения (квартиры) в доме, признанном в установленном порядкеаварийным и подлежащим сносу)</t>
  </si>
  <si>
    <t>2</t>
  </si>
  <si>
    <t xml:space="preserve"> Высокая </t>
  </si>
  <si>
    <r>
      <rPr>
        <b/>
        <i/>
        <sz val="10"/>
        <rFont val="Arial Cyr"/>
        <family val="0"/>
      </rPr>
      <t>высокую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 использования средств бюджета (превышение целевого значения) имеют 17 муниципальных программ;</t>
    </r>
  </si>
  <si>
    <r>
      <rPr>
        <b/>
        <i/>
        <sz val="10"/>
        <rFont val="Arial Cyr"/>
        <family val="0"/>
      </rPr>
      <t>очень высокую</t>
    </r>
    <r>
      <rPr>
        <sz val="10"/>
        <rFont val="Arial Cyr"/>
        <family val="0"/>
      </rPr>
      <t xml:space="preserve"> эффективность использования средств бюджета (значительно превышает целевое значение) имеют 2 муниципальные программы;</t>
    </r>
  </si>
  <si>
    <r>
      <rPr>
        <b/>
        <sz val="10"/>
        <rFont val="Arial Cyr"/>
        <family val="0"/>
      </rPr>
      <t>крайне низкую</t>
    </r>
    <r>
      <rPr>
        <sz val="10"/>
        <rFont val="Arial Cyr"/>
        <family val="0"/>
      </rPr>
      <t xml:space="preserve"> эффективность использования средств бюджета (не достигнуто целевое значение) имеют 2 муниципальные программы:  </t>
    </r>
  </si>
  <si>
    <t xml:space="preserve">муниципальная программа «Разграничение государственной собственности на землю и обустройство земель», в связи с тем, что целевые показатели: </t>
  </si>
  <si>
    <t>"Количество СНТ, которым оказана финансовая поддержка" имеет нулевую оценку достижения плановых показателей в связи с отсутствием финансирования из бюджета Челябинской области на предоставление субсидии на проведение мероприятия программы.</t>
  </si>
  <si>
    <r>
      <rPr>
        <b/>
        <i/>
        <sz val="10"/>
        <rFont val="Arial Cyr"/>
        <family val="0"/>
      </rPr>
      <t>низкую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эффективность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использования средств бюджета (не достигнуто целевое значение) имеют 4 муниципальные программы:  </t>
    </r>
  </si>
  <si>
    <t xml:space="preserve">муниципальная программа «Повышение безопасности дорожного движения на территории Озерского городского округа», в связи с тем, что целевой показатель "Количество  перемещенных бесхозяйных транспортных средств  на территории Озерского городского округа" имеет оценку достижения плановых целевых показателей (индикаторов) менее 100 % (10 %) в виду не своевременного внесения изменений в программу в части корректировки планового целевого показателя; </t>
  </si>
  <si>
    <t xml:space="preserve">муниципальная программа «Обеспечение градостроительной деятельности на территории Озерского городского округа Челябинской области», в связи с тем, что целевой показатель "Количество демонтированных рекламных и информационных конструкций на территории Озерского городского округа" имеет оценку достижения плановых целевых показателей (индикаторов) менее 100 % (80 %) в виду самостоятельнго демонтажа  рекламных и информационных конструкций собственниками. </t>
  </si>
  <si>
    <r>
      <t>муниципальная программа «Доступная среда» в</t>
    </r>
    <r>
      <rPr>
        <sz val="10"/>
        <rFont val="Arial Cyr"/>
        <family val="0"/>
      </rPr>
      <t xml:space="preserve"> связи с тем, что целевой показатель "Доля жилых помещений и (или) общего имущества в многоквартирных домах, приспособленных и (или) находящихся в процессе приспособления для нужд инвалидов в общем количестве жилых помещений и (или) общего имущества в многоквартирных домах, которые необходимо приспособить для нужд инвалидов по их обращениям" имеет нулевую оценку достижения плановых целевых показателей (индикаторов) в виду несостоявшегося аукциона; </t>
    </r>
  </si>
  <si>
    <t xml:space="preserve">муниципальная программа «Доступное и комфортное жилье - гражданам России» в Озерском городском округе» в связи с тем. чт целевой показатель "Количество приобретенных благоустроенных жилых помещений для переселения граждан из жилищного фонда, признанного непригодным для проживания" имеет нулевую оценку достижения плановых целевых показателей (индикаторов) в виду отсутствия финансирования из бюджета Челябинской области; </t>
  </si>
  <si>
    <t>Значение целевого показателя (индикатора) муниципальной программы (подпрограммы) на 2023 год</t>
  </si>
  <si>
    <t>Расходы на реализацию муниципальной программы (подпрограммы) на 2023 год,                   тыс. руб.</t>
  </si>
  <si>
    <r>
      <rPr>
        <i/>
        <sz val="10"/>
        <rFont val="Arial Cyr"/>
        <family val="0"/>
      </rPr>
      <t>муниципальная программа «Противодействие коррупции в Озерском городском округе»,</t>
    </r>
    <r>
      <rPr>
        <sz val="10"/>
        <rFont val="Arial Cyr"/>
        <family val="0"/>
      </rPr>
      <t xml:space="preserve"> в связи с тем, что целевой показатель "Количество распространенных средств наглядной агитации (листовок) по вопросам противодействия коррупции" имеет оценку достижения плановых целевых показателей (индикаторов) менее 100 % (46,67 %) в виду не своевременного внесения изменений в программу в части корректировки планового целевого показателя; </t>
    </r>
  </si>
  <si>
    <t xml:space="preserve">  "Количество проведенных аукционов (конкурсов) по продаже права на заключение договоров аренды земельных участков" имеет нулевую оценку достижения плановых целевых показателей (индикаторов) в виду не своевременного внесения изменений в программу в части корректировки планового целевого показателя; </t>
  </si>
  <si>
    <t xml:space="preserve"> Очень высокая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</si>
</sst>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"/>
    <numFmt numFmtId="186" formatCode="#,##0.000"/>
    <numFmt numFmtId="187" formatCode="#,##0.0000"/>
    <numFmt numFmtId="188" formatCode="0.0%"/>
    <numFmt numFmtId="189" formatCode="_-* #,##0.000_р_._-;\-* #,##0.000_р_._-;_-* &quot;-&quot;??_р_._-;_-@_-"/>
    <numFmt numFmtId="190" formatCode="#,##0.000_р_."/>
    <numFmt numFmtId="191" formatCode="#,##0.00_р_."/>
    <numFmt numFmtId="192" formatCode="#,##0_р_."/>
    <numFmt numFmtId="193" formatCode="#,##0.00\ _₽"/>
  </numFmts>
  <fonts count="5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Calibri"/>
      <family val="2"/>
    </font>
    <font>
      <i/>
      <sz val="9"/>
      <name val="Times New Roman"/>
      <family val="1"/>
    </font>
    <font>
      <sz val="9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color indexed="10"/>
      <name val="Times New Roman"/>
      <family val="1"/>
    </font>
    <font>
      <i/>
      <sz val="10"/>
      <color indexed="1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i/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vertical="center" wrapText="1"/>
      <protection/>
    </xf>
    <xf numFmtId="0" fontId="6" fillId="0" borderId="12" xfId="54" applyFont="1" applyFill="1" applyBorder="1" applyAlignment="1">
      <alignment vertical="center" wrapText="1"/>
      <protection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186" fontId="6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83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83" fontId="47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190" fontId="52" fillId="0" borderId="10" xfId="0" applyNumberFormat="1" applyFont="1" applyFill="1" applyBorder="1" applyAlignment="1">
      <alignment horizontal="center" vertical="center" wrapText="1"/>
    </xf>
    <xf numFmtId="2" fontId="50" fillId="0" borderId="17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top"/>
    </xf>
    <xf numFmtId="0" fontId="48" fillId="0" borderId="15" xfId="0" applyFont="1" applyFill="1" applyBorder="1" applyAlignment="1">
      <alignment vertical="top" wrapText="1"/>
    </xf>
    <xf numFmtId="183" fontId="47" fillId="0" borderId="10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0" fontId="48" fillId="0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top"/>
    </xf>
    <xf numFmtId="0" fontId="48" fillId="0" borderId="10" xfId="0" applyFont="1" applyFill="1" applyBorder="1" applyAlignment="1">
      <alignment vertical="center" wrapText="1"/>
    </xf>
    <xf numFmtId="183" fontId="47" fillId="0" borderId="14" xfId="0" applyNumberFormat="1" applyFont="1" applyFill="1" applyBorder="1" applyAlignment="1">
      <alignment horizontal="center" vertical="center" wrapText="1"/>
    </xf>
    <xf numFmtId="183" fontId="48" fillId="0" borderId="14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top"/>
    </xf>
    <xf numFmtId="0" fontId="48" fillId="0" borderId="11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183" fontId="48" fillId="0" borderId="1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left" vertical="top" wrapText="1"/>
    </xf>
    <xf numFmtId="183" fontId="47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49" fontId="48" fillId="0" borderId="15" xfId="0" applyNumberFormat="1" applyFont="1" applyFill="1" applyBorder="1" applyAlignment="1">
      <alignment vertical="top"/>
    </xf>
    <xf numFmtId="49" fontId="48" fillId="0" borderId="11" xfId="0" applyNumberFormat="1" applyFont="1" applyFill="1" applyBorder="1" applyAlignment="1">
      <alignment vertical="top"/>
    </xf>
    <xf numFmtId="0" fontId="48" fillId="0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top"/>
    </xf>
    <xf numFmtId="0" fontId="4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9" xfId="53" applyNumberFormat="1" applyFont="1" applyFill="1" applyBorder="1" applyAlignment="1" applyProtection="1">
      <alignment horizontal="left" vertical="center" wrapText="1"/>
      <protection/>
    </xf>
    <xf numFmtId="0" fontId="6" fillId="0" borderId="2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/>
    </xf>
    <xf numFmtId="183" fontId="1" fillId="0" borderId="15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center" wrapText="1"/>
    </xf>
    <xf numFmtId="183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54" applyFont="1" applyFill="1" applyBorder="1" applyAlignment="1">
      <alignment vertical="center" wrapText="1"/>
      <protection/>
    </xf>
    <xf numFmtId="0" fontId="1" fillId="0" borderId="14" xfId="54" applyFont="1" applyFill="1" applyBorder="1" applyAlignment="1">
      <alignment vertical="center" wrapText="1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190" fontId="34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190" fontId="32" fillId="0" borderId="14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91" fontId="3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186" fontId="6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183" fontId="4" fillId="0" borderId="14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1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181" fontId="0" fillId="0" borderId="0" xfId="0" applyNumberFormat="1" applyFill="1" applyAlignment="1">
      <alignment/>
    </xf>
    <xf numFmtId="181" fontId="35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 wrapText="1"/>
    </xf>
    <xf numFmtId="183" fontId="0" fillId="0" borderId="0" xfId="0" applyNumberFormat="1" applyFont="1" applyFill="1" applyAlignment="1">
      <alignment vertical="center" wrapText="1"/>
    </xf>
    <xf numFmtId="183" fontId="30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3" fontId="0" fillId="0" borderId="0" xfId="0" applyNumberFormat="1" applyFont="1" applyFill="1" applyAlignment="1">
      <alignment horizontal="left" vertical="center" wrapText="1"/>
    </xf>
    <xf numFmtId="183" fontId="1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center" vertical="top"/>
    </xf>
    <xf numFmtId="49" fontId="48" fillId="0" borderId="11" xfId="0" applyNumberFormat="1" applyFont="1" applyFill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0" fillId="0" borderId="28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9" xfId="53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3" fontId="55" fillId="0" borderId="0" xfId="0" applyNumberFormat="1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56" fillId="0" borderId="24" xfId="0" applyFont="1" applyFill="1" applyBorder="1" applyAlignment="1">
      <alignment horizontal="center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Приложение №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 2 2" xfId="60"/>
    <cellStyle name="Примечание 3" xfId="61"/>
    <cellStyle name="Примечание 3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="94" zoomScaleNormal="94"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9.125" defaultRowHeight="12.75"/>
  <cols>
    <col min="1" max="1" width="4.125" style="25" customWidth="1"/>
    <col min="2" max="2" width="27.875" style="25" customWidth="1"/>
    <col min="3" max="3" width="17.50390625" style="25" customWidth="1"/>
    <col min="4" max="4" width="11.875" style="25" customWidth="1"/>
    <col min="5" max="5" width="13.50390625" style="25" customWidth="1"/>
    <col min="6" max="6" width="13.625" style="25" customWidth="1"/>
    <col min="7" max="7" width="33.875" style="25" customWidth="1"/>
    <col min="8" max="8" width="5.625" style="114" customWidth="1"/>
    <col min="9" max="9" width="10.125" style="25" customWidth="1"/>
    <col min="10" max="10" width="13.00390625" style="25" customWidth="1"/>
    <col min="11" max="11" width="13.375" style="25" customWidth="1"/>
    <col min="12" max="12" width="16.375" style="25" customWidth="1"/>
    <col min="13" max="13" width="14.625" style="114" customWidth="1"/>
    <col min="14" max="14" width="12.625" style="25" customWidth="1"/>
    <col min="15" max="16384" width="9.125" style="25" customWidth="1"/>
  </cols>
  <sheetData>
    <row r="1" spans="1:21" ht="28.5" customHeight="1">
      <c r="A1" s="283" t="s">
        <v>173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34"/>
      <c r="O1" s="34"/>
      <c r="P1" s="34"/>
      <c r="Q1" s="34"/>
      <c r="R1" s="34"/>
      <c r="S1" s="34"/>
      <c r="T1" s="34"/>
      <c r="U1" s="34"/>
    </row>
    <row r="2" spans="1:21" ht="59.25" customHeight="1">
      <c r="A2" s="284" t="s">
        <v>1</v>
      </c>
      <c r="B2" s="273" t="s">
        <v>33</v>
      </c>
      <c r="C2" s="275" t="s">
        <v>269</v>
      </c>
      <c r="D2" s="276"/>
      <c r="E2" s="277"/>
      <c r="F2" s="278" t="s">
        <v>36</v>
      </c>
      <c r="G2" s="271" t="s">
        <v>38</v>
      </c>
      <c r="H2" s="278" t="s">
        <v>268</v>
      </c>
      <c r="I2" s="278"/>
      <c r="J2" s="278"/>
      <c r="K2" s="278" t="s">
        <v>41</v>
      </c>
      <c r="L2" s="278" t="s">
        <v>42</v>
      </c>
      <c r="M2" s="278" t="s">
        <v>2</v>
      </c>
      <c r="N2" s="34"/>
      <c r="O2" s="34"/>
      <c r="P2" s="34"/>
      <c r="Q2" s="34"/>
      <c r="R2" s="34"/>
      <c r="S2" s="34"/>
      <c r="T2" s="34"/>
      <c r="U2" s="34"/>
    </row>
    <row r="3" spans="1:14" ht="46.5" customHeight="1">
      <c r="A3" s="285"/>
      <c r="B3" s="274"/>
      <c r="C3" s="112" t="s">
        <v>32</v>
      </c>
      <c r="D3" s="112" t="s">
        <v>34</v>
      </c>
      <c r="E3" s="112" t="s">
        <v>35</v>
      </c>
      <c r="F3" s="278"/>
      <c r="G3" s="272"/>
      <c r="H3" s="18" t="s">
        <v>5</v>
      </c>
      <c r="I3" s="112" t="s">
        <v>39</v>
      </c>
      <c r="J3" s="112" t="s">
        <v>40</v>
      </c>
      <c r="K3" s="278"/>
      <c r="L3" s="278"/>
      <c r="M3" s="278"/>
      <c r="N3" s="3"/>
    </row>
    <row r="4" spans="1:13" ht="1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 t="s">
        <v>37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4" t="s">
        <v>53</v>
      </c>
      <c r="M4" s="10">
        <v>13</v>
      </c>
    </row>
    <row r="5" spans="1:13" s="114" customFormat="1" ht="20.25" customHeight="1">
      <c r="A5" s="229" t="s">
        <v>15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</row>
    <row r="6" spans="1:13" ht="45" customHeight="1">
      <c r="A6" s="262">
        <v>1</v>
      </c>
      <c r="B6" s="226" t="s">
        <v>110</v>
      </c>
      <c r="C6" s="5" t="s">
        <v>31</v>
      </c>
      <c r="D6" s="125">
        <f>D10+D45</f>
        <v>234274.055</v>
      </c>
      <c r="E6" s="125">
        <f>E10+E45</f>
        <v>230703.786</v>
      </c>
      <c r="F6" s="7">
        <f>E6/D6*100</f>
        <v>98.47602885432619</v>
      </c>
      <c r="G6" s="10"/>
      <c r="H6" s="10"/>
      <c r="I6" s="10"/>
      <c r="J6" s="10"/>
      <c r="K6" s="124">
        <f>(K10+K45)/2</f>
        <v>112.32349465085903</v>
      </c>
      <c r="L6" s="124">
        <f>K6/F6</f>
        <v>1.140617630073377</v>
      </c>
      <c r="M6" s="125" t="s">
        <v>14</v>
      </c>
    </row>
    <row r="7" spans="1:14" ht="42" customHeight="1">
      <c r="A7" s="263"/>
      <c r="B7" s="227"/>
      <c r="C7" s="8" t="s">
        <v>30</v>
      </c>
      <c r="D7" s="125">
        <f>D11+D46</f>
        <v>64344.274999999994</v>
      </c>
      <c r="E7" s="125">
        <f>E11+E46</f>
        <v>61749.295</v>
      </c>
      <c r="F7" s="7"/>
      <c r="G7" s="10"/>
      <c r="H7" s="37"/>
      <c r="I7" s="179"/>
      <c r="J7" s="179"/>
      <c r="K7" s="124"/>
      <c r="L7" s="124"/>
      <c r="M7" s="125"/>
      <c r="N7" s="35"/>
    </row>
    <row r="8" spans="1:14" ht="63" customHeight="1">
      <c r="A8" s="263"/>
      <c r="B8" s="227"/>
      <c r="C8" s="8" t="s">
        <v>28</v>
      </c>
      <c r="D8" s="125">
        <f>D12</f>
        <v>117931.157</v>
      </c>
      <c r="E8" s="125">
        <f>E12</f>
        <v>117722.393</v>
      </c>
      <c r="F8" s="46"/>
      <c r="G8" s="42"/>
      <c r="H8" s="37"/>
      <c r="I8" s="50"/>
      <c r="J8" s="50"/>
      <c r="K8" s="47"/>
      <c r="L8" s="47"/>
      <c r="M8" s="45"/>
      <c r="N8" s="35"/>
    </row>
    <row r="9" spans="1:14" ht="48.75" customHeight="1">
      <c r="A9" s="263"/>
      <c r="B9" s="227"/>
      <c r="C9" s="8" t="s">
        <v>29</v>
      </c>
      <c r="D9" s="125">
        <f>D13+D47</f>
        <v>51998.623</v>
      </c>
      <c r="E9" s="125">
        <f>E13+E47</f>
        <v>51232.098</v>
      </c>
      <c r="F9" s="46"/>
      <c r="G9" s="42"/>
      <c r="H9" s="37"/>
      <c r="I9" s="50"/>
      <c r="J9" s="50"/>
      <c r="K9" s="47"/>
      <c r="L9" s="47"/>
      <c r="M9" s="45"/>
      <c r="N9" s="35"/>
    </row>
    <row r="10" spans="1:14" ht="27.75" customHeight="1">
      <c r="A10" s="249" t="s">
        <v>111</v>
      </c>
      <c r="B10" s="252" t="s">
        <v>112</v>
      </c>
      <c r="C10" s="165" t="s">
        <v>43</v>
      </c>
      <c r="D10" s="166">
        <f>SUM(D11:D13)</f>
        <v>203228.934</v>
      </c>
      <c r="E10" s="166">
        <f>SUM(E11:E13)</f>
        <v>201017.603</v>
      </c>
      <c r="F10" s="167">
        <f>E10/D10*100</f>
        <v>98.91190149134965</v>
      </c>
      <c r="G10" s="49"/>
      <c r="H10" s="38"/>
      <c r="I10" s="51"/>
      <c r="J10" s="51"/>
      <c r="K10" s="168">
        <f>AVERAGE(K11:K44)</f>
        <v>141.52198930171807</v>
      </c>
      <c r="L10" s="169">
        <f>K10/F10</f>
        <v>1.4307882789422957</v>
      </c>
      <c r="M10" s="125" t="s">
        <v>272</v>
      </c>
      <c r="N10" s="35"/>
    </row>
    <row r="11" spans="1:14" ht="84.75" customHeight="1">
      <c r="A11" s="250"/>
      <c r="B11" s="253"/>
      <c r="C11" s="161" t="s">
        <v>30</v>
      </c>
      <c r="D11" s="164">
        <v>46878.054</v>
      </c>
      <c r="E11" s="164">
        <v>45642.012</v>
      </c>
      <c r="F11" s="53"/>
      <c r="G11" s="8" t="s">
        <v>113</v>
      </c>
      <c r="H11" s="38" t="s">
        <v>6</v>
      </c>
      <c r="I11" s="33">
        <v>88.2</v>
      </c>
      <c r="J11" s="33">
        <v>89.2</v>
      </c>
      <c r="K11" s="152">
        <f>J11/I11*100</f>
        <v>101.13378684807257</v>
      </c>
      <c r="L11" s="120"/>
      <c r="M11" s="153"/>
      <c r="N11" s="35"/>
    </row>
    <row r="12" spans="1:14" ht="74.25" customHeight="1">
      <c r="A12" s="250"/>
      <c r="B12" s="253"/>
      <c r="C12" s="161" t="s">
        <v>28</v>
      </c>
      <c r="D12" s="162">
        <v>117931.157</v>
      </c>
      <c r="E12" s="163">
        <v>117722.393</v>
      </c>
      <c r="F12" s="53"/>
      <c r="G12" s="8" t="s">
        <v>114</v>
      </c>
      <c r="H12" s="4" t="s">
        <v>6</v>
      </c>
      <c r="I12" s="4">
        <v>100</v>
      </c>
      <c r="J12" s="4">
        <v>100</v>
      </c>
      <c r="K12" s="152">
        <f>J12/I12*100</f>
        <v>100</v>
      </c>
      <c r="L12" s="120"/>
      <c r="M12" s="153"/>
      <c r="N12" s="35"/>
    </row>
    <row r="13" spans="1:14" ht="73.5" customHeight="1">
      <c r="A13" s="250"/>
      <c r="B13" s="253"/>
      <c r="C13" s="161" t="s">
        <v>29</v>
      </c>
      <c r="D13" s="162">
        <v>38419.723</v>
      </c>
      <c r="E13" s="163">
        <v>37653.198</v>
      </c>
      <c r="F13" s="58"/>
      <c r="G13" s="8" t="s">
        <v>147</v>
      </c>
      <c r="H13" s="38" t="s">
        <v>7</v>
      </c>
      <c r="I13" s="33">
        <v>165</v>
      </c>
      <c r="J13" s="33">
        <v>165</v>
      </c>
      <c r="K13" s="152">
        <f>J13/I13*100</f>
        <v>100</v>
      </c>
      <c r="L13" s="120"/>
      <c r="M13" s="153"/>
      <c r="N13" s="35"/>
    </row>
    <row r="14" spans="1:14" ht="65.25" customHeight="1">
      <c r="A14" s="250"/>
      <c r="B14" s="253"/>
      <c r="C14" s="289"/>
      <c r="D14" s="290"/>
      <c r="E14" s="290"/>
      <c r="F14" s="290"/>
      <c r="G14" s="8" t="s">
        <v>125</v>
      </c>
      <c r="H14" s="17" t="s">
        <v>6</v>
      </c>
      <c r="I14" s="4">
        <v>82</v>
      </c>
      <c r="J14" s="4">
        <v>82</v>
      </c>
      <c r="K14" s="152">
        <f aca="true" t="shared" si="0" ref="K14:K44">J14/I14*100</f>
        <v>100</v>
      </c>
      <c r="L14" s="120"/>
      <c r="M14" s="153"/>
      <c r="N14" s="35"/>
    </row>
    <row r="15" spans="1:14" ht="78" customHeight="1">
      <c r="A15" s="251"/>
      <c r="B15" s="254"/>
      <c r="C15" s="291"/>
      <c r="D15" s="292"/>
      <c r="E15" s="292"/>
      <c r="F15" s="292"/>
      <c r="G15" s="8" t="s">
        <v>126</v>
      </c>
      <c r="H15" s="17" t="s">
        <v>7</v>
      </c>
      <c r="I15" s="4">
        <v>82</v>
      </c>
      <c r="J15" s="4">
        <v>82</v>
      </c>
      <c r="K15" s="152">
        <f t="shared" si="0"/>
        <v>100</v>
      </c>
      <c r="L15" s="120"/>
      <c r="M15" s="153"/>
      <c r="N15" s="35"/>
    </row>
    <row r="16" spans="1:14" ht="87" customHeight="1">
      <c r="A16" s="59"/>
      <c r="B16" s="60"/>
      <c r="C16" s="49"/>
      <c r="D16" s="61"/>
      <c r="E16" s="61"/>
      <c r="F16" s="62"/>
      <c r="G16" s="8" t="s">
        <v>148</v>
      </c>
      <c r="H16" s="17" t="s">
        <v>8</v>
      </c>
      <c r="I16" s="4">
        <v>1</v>
      </c>
      <c r="J16" s="4">
        <v>15</v>
      </c>
      <c r="K16" s="152">
        <f t="shared" si="0"/>
        <v>1500</v>
      </c>
      <c r="L16" s="54"/>
      <c r="M16" s="55"/>
      <c r="N16" s="35"/>
    </row>
    <row r="17" spans="1:14" ht="56.25" customHeight="1">
      <c r="A17" s="59"/>
      <c r="B17" s="60"/>
      <c r="C17" s="49"/>
      <c r="D17" s="61"/>
      <c r="E17" s="61"/>
      <c r="F17" s="62"/>
      <c r="G17" s="8" t="s">
        <v>127</v>
      </c>
      <c r="H17" s="17" t="s">
        <v>8</v>
      </c>
      <c r="I17" s="4">
        <v>2</v>
      </c>
      <c r="J17" s="4">
        <v>2</v>
      </c>
      <c r="K17" s="152">
        <f t="shared" si="0"/>
        <v>100</v>
      </c>
      <c r="L17" s="120"/>
      <c r="M17" s="153"/>
      <c r="N17" s="35"/>
    </row>
    <row r="18" spans="1:14" ht="120" customHeight="1">
      <c r="A18" s="59"/>
      <c r="B18" s="63"/>
      <c r="C18" s="49"/>
      <c r="D18" s="61"/>
      <c r="E18" s="61"/>
      <c r="F18" s="62"/>
      <c r="G18" s="8" t="s">
        <v>128</v>
      </c>
      <c r="H18" s="17" t="s">
        <v>6</v>
      </c>
      <c r="I18" s="4">
        <v>100</v>
      </c>
      <c r="J18" s="4">
        <v>100</v>
      </c>
      <c r="K18" s="152">
        <f t="shared" si="0"/>
        <v>100</v>
      </c>
      <c r="L18" s="120"/>
      <c r="M18" s="153"/>
      <c r="N18" s="35"/>
    </row>
    <row r="19" spans="1:14" ht="291.75" customHeight="1">
      <c r="A19" s="64"/>
      <c r="B19" s="65"/>
      <c r="C19" s="65"/>
      <c r="D19" s="65"/>
      <c r="E19" s="65"/>
      <c r="F19" s="62"/>
      <c r="G19" s="8" t="s">
        <v>149</v>
      </c>
      <c r="H19" s="17" t="s">
        <v>6</v>
      </c>
      <c r="I19" s="4">
        <v>100</v>
      </c>
      <c r="J19" s="4">
        <v>100</v>
      </c>
      <c r="K19" s="152">
        <f t="shared" si="0"/>
        <v>100</v>
      </c>
      <c r="L19" s="120"/>
      <c r="M19" s="153"/>
      <c r="N19" s="35"/>
    </row>
    <row r="20" spans="1:14" ht="93" customHeight="1">
      <c r="A20" s="66"/>
      <c r="B20" s="67"/>
      <c r="C20" s="44"/>
      <c r="D20" s="68"/>
      <c r="E20" s="68"/>
      <c r="F20" s="69"/>
      <c r="G20" s="8" t="s">
        <v>209</v>
      </c>
      <c r="H20" s="17" t="s">
        <v>8</v>
      </c>
      <c r="I20" s="4">
        <v>100</v>
      </c>
      <c r="J20" s="4">
        <v>100</v>
      </c>
      <c r="K20" s="152">
        <f t="shared" si="0"/>
        <v>100</v>
      </c>
      <c r="L20" s="120"/>
      <c r="M20" s="153"/>
      <c r="N20" s="36"/>
    </row>
    <row r="21" spans="1:14" ht="111" customHeight="1">
      <c r="A21" s="70"/>
      <c r="B21" s="270"/>
      <c r="C21" s="49"/>
      <c r="D21" s="61"/>
      <c r="E21" s="61"/>
      <c r="F21" s="71"/>
      <c r="G21" s="141" t="s">
        <v>129</v>
      </c>
      <c r="H21" s="4" t="s">
        <v>6</v>
      </c>
      <c r="I21" s="4">
        <v>4.8</v>
      </c>
      <c r="J21" s="4">
        <v>4.8</v>
      </c>
      <c r="K21" s="152">
        <f t="shared" si="0"/>
        <v>100</v>
      </c>
      <c r="L21" s="120"/>
      <c r="M21" s="153"/>
      <c r="N21" s="36"/>
    </row>
    <row r="22" spans="1:14" ht="73.5" customHeight="1">
      <c r="A22" s="59"/>
      <c r="B22" s="240"/>
      <c r="C22" s="49"/>
      <c r="D22" s="72"/>
      <c r="E22" s="72"/>
      <c r="F22" s="71"/>
      <c r="G22" s="8" t="s">
        <v>130</v>
      </c>
      <c r="H22" s="4" t="s">
        <v>6</v>
      </c>
      <c r="I22" s="4">
        <v>7.4</v>
      </c>
      <c r="J22" s="4">
        <v>7.4</v>
      </c>
      <c r="K22" s="152">
        <f t="shared" si="0"/>
        <v>100</v>
      </c>
      <c r="L22" s="120"/>
      <c r="M22" s="153"/>
      <c r="N22" s="36"/>
    </row>
    <row r="23" spans="1:14" ht="39.75" customHeight="1">
      <c r="A23" s="59"/>
      <c r="B23" s="240"/>
      <c r="C23" s="49"/>
      <c r="D23" s="61"/>
      <c r="E23" s="61"/>
      <c r="F23" s="71"/>
      <c r="G23" s="8" t="s">
        <v>131</v>
      </c>
      <c r="H23" s="17" t="s">
        <v>8</v>
      </c>
      <c r="I23" s="4">
        <v>3</v>
      </c>
      <c r="J23" s="4">
        <v>3</v>
      </c>
      <c r="K23" s="152">
        <f t="shared" si="0"/>
        <v>100</v>
      </c>
      <c r="L23" s="138"/>
      <c r="M23" s="154"/>
      <c r="N23" s="36"/>
    </row>
    <row r="24" spans="1:14" ht="126.75" customHeight="1">
      <c r="A24" s="59"/>
      <c r="B24" s="240"/>
      <c r="C24" s="44"/>
      <c r="D24" s="73"/>
      <c r="E24" s="73"/>
      <c r="F24" s="46"/>
      <c r="G24" s="8" t="s">
        <v>115</v>
      </c>
      <c r="H24" s="17" t="s">
        <v>7</v>
      </c>
      <c r="I24" s="4">
        <v>484</v>
      </c>
      <c r="J24" s="4">
        <v>484</v>
      </c>
      <c r="K24" s="152">
        <v>100</v>
      </c>
      <c r="L24" s="124"/>
      <c r="M24" s="125"/>
      <c r="N24" s="36"/>
    </row>
    <row r="25" spans="1:14" ht="93.75" customHeight="1">
      <c r="A25" s="59"/>
      <c r="B25" s="240"/>
      <c r="C25" s="49"/>
      <c r="D25" s="61"/>
      <c r="E25" s="61"/>
      <c r="F25" s="44"/>
      <c r="G25" s="8" t="s">
        <v>132</v>
      </c>
      <c r="H25" s="17" t="s">
        <v>7</v>
      </c>
      <c r="I25" s="4">
        <v>2</v>
      </c>
      <c r="J25" s="4">
        <v>2</v>
      </c>
      <c r="K25" s="152">
        <f t="shared" si="0"/>
        <v>100</v>
      </c>
      <c r="L25" s="138"/>
      <c r="M25" s="155"/>
      <c r="N25" s="35"/>
    </row>
    <row r="26" spans="1:14" ht="126.75" customHeight="1">
      <c r="A26" s="59"/>
      <c r="B26" s="240"/>
      <c r="C26" s="49"/>
      <c r="D26" s="61"/>
      <c r="E26" s="61"/>
      <c r="F26" s="74"/>
      <c r="G26" s="8" t="s">
        <v>150</v>
      </c>
      <c r="H26" s="17" t="s">
        <v>6</v>
      </c>
      <c r="I26" s="4">
        <v>100</v>
      </c>
      <c r="J26" s="4">
        <v>100</v>
      </c>
      <c r="K26" s="152">
        <f t="shared" si="0"/>
        <v>100</v>
      </c>
      <c r="L26" s="138"/>
      <c r="M26" s="45"/>
      <c r="N26" s="35"/>
    </row>
    <row r="27" spans="1:14" ht="71.25" customHeight="1">
      <c r="A27" s="75"/>
      <c r="B27" s="241"/>
      <c r="C27" s="76"/>
      <c r="D27" s="76"/>
      <c r="E27" s="76"/>
      <c r="F27" s="77"/>
      <c r="G27" s="8" t="s">
        <v>133</v>
      </c>
      <c r="H27" s="17" t="s">
        <v>6</v>
      </c>
      <c r="I27" s="4">
        <v>100</v>
      </c>
      <c r="J27" s="4">
        <v>100</v>
      </c>
      <c r="K27" s="152">
        <f t="shared" si="0"/>
        <v>100</v>
      </c>
      <c r="L27" s="138"/>
      <c r="M27" s="125"/>
      <c r="N27" s="35"/>
    </row>
    <row r="28" spans="1:14" ht="119.25" customHeight="1">
      <c r="A28" s="59"/>
      <c r="B28" s="60"/>
      <c r="C28" s="76"/>
      <c r="D28" s="76"/>
      <c r="E28" s="76"/>
      <c r="F28" s="77"/>
      <c r="G28" s="156" t="s">
        <v>134</v>
      </c>
      <c r="H28" s="15" t="s">
        <v>6</v>
      </c>
      <c r="I28" s="13">
        <v>100</v>
      </c>
      <c r="J28" s="13">
        <v>100</v>
      </c>
      <c r="K28" s="157">
        <f t="shared" si="0"/>
        <v>100</v>
      </c>
      <c r="L28" s="145"/>
      <c r="M28" s="155"/>
      <c r="N28" s="35"/>
    </row>
    <row r="29" spans="1:14" ht="74.25" customHeight="1">
      <c r="A29" s="59"/>
      <c r="B29" s="60"/>
      <c r="C29" s="44"/>
      <c r="D29" s="44"/>
      <c r="E29" s="44"/>
      <c r="F29" s="44"/>
      <c r="G29" s="141" t="s">
        <v>151</v>
      </c>
      <c r="H29" s="17" t="s">
        <v>8</v>
      </c>
      <c r="I29" s="4">
        <v>30</v>
      </c>
      <c r="J29" s="4">
        <v>30</v>
      </c>
      <c r="K29" s="152">
        <f t="shared" si="0"/>
        <v>100</v>
      </c>
      <c r="L29" s="158"/>
      <c r="M29" s="146"/>
      <c r="N29" s="35"/>
    </row>
    <row r="30" spans="1:14" ht="132.75" customHeight="1">
      <c r="A30" s="59"/>
      <c r="B30" s="60"/>
      <c r="C30" s="44"/>
      <c r="D30" s="44"/>
      <c r="E30" s="44"/>
      <c r="F30" s="74"/>
      <c r="G30" s="141" t="s">
        <v>116</v>
      </c>
      <c r="H30" s="17" t="s">
        <v>6</v>
      </c>
      <c r="I30" s="4">
        <v>7.5</v>
      </c>
      <c r="J30" s="4">
        <v>7.5</v>
      </c>
      <c r="K30" s="152">
        <f t="shared" si="0"/>
        <v>100</v>
      </c>
      <c r="L30" s="158"/>
      <c r="M30" s="146"/>
      <c r="N30" s="35"/>
    </row>
    <row r="31" spans="1:14" ht="92.25" customHeight="1">
      <c r="A31" s="59"/>
      <c r="B31" s="60"/>
      <c r="C31" s="44"/>
      <c r="D31" s="44"/>
      <c r="E31" s="44"/>
      <c r="F31" s="74"/>
      <c r="G31" s="8" t="s">
        <v>117</v>
      </c>
      <c r="H31" s="17" t="s">
        <v>6</v>
      </c>
      <c r="I31" s="4">
        <v>100</v>
      </c>
      <c r="J31" s="4">
        <v>100</v>
      </c>
      <c r="K31" s="152">
        <f t="shared" si="0"/>
        <v>100</v>
      </c>
      <c r="L31" s="158"/>
      <c r="M31" s="146"/>
      <c r="N31" s="35"/>
    </row>
    <row r="32" spans="1:14" ht="138.75" customHeight="1">
      <c r="A32" s="59"/>
      <c r="B32" s="60"/>
      <c r="C32" s="44"/>
      <c r="D32" s="44"/>
      <c r="E32" s="44"/>
      <c r="F32" s="74"/>
      <c r="G32" s="8" t="s">
        <v>136</v>
      </c>
      <c r="H32" s="17" t="s">
        <v>6</v>
      </c>
      <c r="I32" s="4">
        <v>100</v>
      </c>
      <c r="J32" s="4">
        <v>100</v>
      </c>
      <c r="K32" s="152">
        <f t="shared" si="0"/>
        <v>100</v>
      </c>
      <c r="L32" s="158"/>
      <c r="M32" s="146"/>
      <c r="N32" s="35"/>
    </row>
    <row r="33" spans="1:14" ht="95.25" customHeight="1">
      <c r="A33" s="75"/>
      <c r="B33" s="63"/>
      <c r="C33" s="44"/>
      <c r="D33" s="44"/>
      <c r="E33" s="44"/>
      <c r="F33" s="74"/>
      <c r="G33" s="8" t="s">
        <v>135</v>
      </c>
      <c r="H33" s="17" t="s">
        <v>6</v>
      </c>
      <c r="I33" s="4">
        <v>6.6</v>
      </c>
      <c r="J33" s="4">
        <v>6.6</v>
      </c>
      <c r="K33" s="152">
        <f t="shared" si="0"/>
        <v>100</v>
      </c>
      <c r="L33" s="158"/>
      <c r="M33" s="146"/>
      <c r="N33" s="35"/>
    </row>
    <row r="34" spans="1:14" ht="108.75" customHeight="1">
      <c r="A34" s="59"/>
      <c r="B34" s="60"/>
      <c r="C34" s="76"/>
      <c r="D34" s="76"/>
      <c r="E34" s="76"/>
      <c r="F34" s="77"/>
      <c r="G34" s="22" t="s">
        <v>118</v>
      </c>
      <c r="H34" s="15" t="s">
        <v>6</v>
      </c>
      <c r="I34" s="13">
        <v>3.3</v>
      </c>
      <c r="J34" s="13">
        <v>3.3</v>
      </c>
      <c r="K34" s="157">
        <f t="shared" si="0"/>
        <v>100</v>
      </c>
      <c r="L34" s="159"/>
      <c r="M34" s="160"/>
      <c r="N34" s="35"/>
    </row>
    <row r="35" spans="1:14" ht="152.25" customHeight="1">
      <c r="A35" s="59"/>
      <c r="B35" s="60"/>
      <c r="C35" s="44"/>
      <c r="D35" s="44"/>
      <c r="E35" s="44"/>
      <c r="F35" s="44"/>
      <c r="G35" s="22" t="s">
        <v>119</v>
      </c>
      <c r="H35" s="4" t="s">
        <v>137</v>
      </c>
      <c r="I35" s="4">
        <v>0.001</v>
      </c>
      <c r="J35" s="4">
        <v>0.001</v>
      </c>
      <c r="K35" s="152">
        <f t="shared" si="0"/>
        <v>100</v>
      </c>
      <c r="L35" s="158"/>
      <c r="M35" s="146"/>
      <c r="N35" s="35"/>
    </row>
    <row r="36" spans="1:14" ht="66.75" customHeight="1">
      <c r="A36" s="59"/>
      <c r="B36" s="60"/>
      <c r="C36" s="44"/>
      <c r="D36" s="44"/>
      <c r="E36" s="44"/>
      <c r="F36" s="74"/>
      <c r="G36" s="8" t="s">
        <v>120</v>
      </c>
      <c r="H36" s="17" t="s">
        <v>7</v>
      </c>
      <c r="I36" s="4">
        <v>3307</v>
      </c>
      <c r="J36" s="4">
        <v>3658</v>
      </c>
      <c r="K36" s="152">
        <f t="shared" si="0"/>
        <v>110.61384941034169</v>
      </c>
      <c r="L36" s="158"/>
      <c r="M36" s="146"/>
      <c r="N36" s="35"/>
    </row>
    <row r="37" spans="1:14" ht="123" customHeight="1">
      <c r="A37" s="59"/>
      <c r="B37" s="60"/>
      <c r="C37" s="44"/>
      <c r="D37" s="44"/>
      <c r="E37" s="44"/>
      <c r="F37" s="74"/>
      <c r="G37" s="8" t="s">
        <v>138</v>
      </c>
      <c r="H37" s="4" t="s">
        <v>6</v>
      </c>
      <c r="I37" s="4">
        <v>100</v>
      </c>
      <c r="J37" s="4">
        <v>100</v>
      </c>
      <c r="K37" s="152">
        <f>J37/I37*100</f>
        <v>100</v>
      </c>
      <c r="L37" s="158"/>
      <c r="M37" s="146"/>
      <c r="N37" s="35"/>
    </row>
    <row r="38" spans="1:14" ht="134.25" customHeight="1">
      <c r="A38" s="59"/>
      <c r="B38" s="60"/>
      <c r="C38" s="44"/>
      <c r="D38" s="44"/>
      <c r="E38" s="44"/>
      <c r="F38" s="44"/>
      <c r="G38" s="131" t="s">
        <v>139</v>
      </c>
      <c r="H38" s="4" t="s">
        <v>6</v>
      </c>
      <c r="I38" s="4">
        <v>100</v>
      </c>
      <c r="J38" s="4">
        <v>100</v>
      </c>
      <c r="K38" s="152">
        <f t="shared" si="0"/>
        <v>100</v>
      </c>
      <c r="L38" s="158"/>
      <c r="M38" s="146"/>
      <c r="N38" s="35"/>
    </row>
    <row r="39" spans="1:14" ht="78.75" customHeight="1">
      <c r="A39" s="75"/>
      <c r="B39" s="63"/>
      <c r="C39" s="44"/>
      <c r="D39" s="44"/>
      <c r="E39" s="44"/>
      <c r="F39" s="74"/>
      <c r="G39" s="8" t="s">
        <v>152</v>
      </c>
      <c r="H39" s="4" t="s">
        <v>8</v>
      </c>
      <c r="I39" s="13">
        <v>1</v>
      </c>
      <c r="J39" s="4">
        <v>1</v>
      </c>
      <c r="K39" s="152">
        <f>J39/I39*100</f>
        <v>100</v>
      </c>
      <c r="L39" s="159"/>
      <c r="M39" s="160"/>
      <c r="N39" s="35"/>
    </row>
    <row r="40" spans="1:14" ht="180" customHeight="1">
      <c r="A40" s="59"/>
      <c r="B40" s="60"/>
      <c r="C40" s="76"/>
      <c r="D40" s="76"/>
      <c r="E40" s="76"/>
      <c r="F40" s="77"/>
      <c r="G40" s="22" t="s">
        <v>210</v>
      </c>
      <c r="H40" s="13" t="s">
        <v>6</v>
      </c>
      <c r="I40" s="13">
        <v>100</v>
      </c>
      <c r="J40" s="13">
        <v>100</v>
      </c>
      <c r="K40" s="157">
        <f>J40/I40*100</f>
        <v>100</v>
      </c>
      <c r="L40" s="159"/>
      <c r="M40" s="160"/>
      <c r="N40" s="35"/>
    </row>
    <row r="41" spans="1:14" ht="138.75" customHeight="1">
      <c r="A41" s="59"/>
      <c r="B41" s="60"/>
      <c r="C41" s="76"/>
      <c r="D41" s="76"/>
      <c r="E41" s="76"/>
      <c r="F41" s="77"/>
      <c r="G41" s="22" t="s">
        <v>211</v>
      </c>
      <c r="H41" s="13" t="s">
        <v>6</v>
      </c>
      <c r="I41" s="13">
        <v>100</v>
      </c>
      <c r="J41" s="13">
        <v>100</v>
      </c>
      <c r="K41" s="157">
        <f>J41/I41*100</f>
        <v>100</v>
      </c>
      <c r="L41" s="159"/>
      <c r="M41" s="160"/>
      <c r="N41" s="35"/>
    </row>
    <row r="42" spans="1:14" ht="118.5" customHeight="1">
      <c r="A42" s="59"/>
      <c r="B42" s="60"/>
      <c r="C42" s="76"/>
      <c r="D42" s="76"/>
      <c r="E42" s="76"/>
      <c r="F42" s="77"/>
      <c r="G42" s="22" t="s">
        <v>212</v>
      </c>
      <c r="H42" s="13" t="s">
        <v>6</v>
      </c>
      <c r="I42" s="13">
        <v>100</v>
      </c>
      <c r="J42" s="13">
        <v>100</v>
      </c>
      <c r="K42" s="157">
        <f>J42/I42*100</f>
        <v>100</v>
      </c>
      <c r="L42" s="159"/>
      <c r="M42" s="160"/>
      <c r="N42" s="35"/>
    </row>
    <row r="43" spans="1:14" ht="97.5" customHeight="1">
      <c r="A43" s="59"/>
      <c r="B43" s="60"/>
      <c r="C43" s="76"/>
      <c r="D43" s="76"/>
      <c r="E43" s="76"/>
      <c r="F43" s="77"/>
      <c r="G43" s="22" t="s">
        <v>213</v>
      </c>
      <c r="H43" s="13" t="s">
        <v>8</v>
      </c>
      <c r="I43" s="13">
        <v>12</v>
      </c>
      <c r="J43" s="13">
        <v>12</v>
      </c>
      <c r="K43" s="157">
        <f>J43/I43*100</f>
        <v>100</v>
      </c>
      <c r="L43" s="159"/>
      <c r="M43" s="160"/>
      <c r="N43" s="35"/>
    </row>
    <row r="44" spans="1:14" ht="81.75" customHeight="1">
      <c r="A44" s="59"/>
      <c r="B44" s="60"/>
      <c r="C44" s="76"/>
      <c r="D44" s="76"/>
      <c r="E44" s="76"/>
      <c r="F44" s="77"/>
      <c r="G44" s="22" t="s">
        <v>214</v>
      </c>
      <c r="H44" s="13" t="s">
        <v>6</v>
      </c>
      <c r="I44" s="13">
        <v>100</v>
      </c>
      <c r="J44" s="13">
        <v>100</v>
      </c>
      <c r="K44" s="157">
        <f t="shared" si="0"/>
        <v>100</v>
      </c>
      <c r="L44" s="159"/>
      <c r="M44" s="160"/>
      <c r="N44" s="35"/>
    </row>
    <row r="45" spans="1:14" ht="54" customHeight="1">
      <c r="A45" s="249" t="s">
        <v>121</v>
      </c>
      <c r="B45" s="293" t="s">
        <v>122</v>
      </c>
      <c r="C45" s="170" t="s">
        <v>123</v>
      </c>
      <c r="D45" s="173">
        <f>SUM(D46:D47)</f>
        <v>31045.121</v>
      </c>
      <c r="E45" s="173">
        <f>SUM(E46:E47)</f>
        <v>29686.182999999997</v>
      </c>
      <c r="F45" s="167">
        <f>E45/D45*100</f>
        <v>95.62270026262742</v>
      </c>
      <c r="G45" s="177"/>
      <c r="H45" s="113"/>
      <c r="I45" s="113"/>
      <c r="J45" s="113"/>
      <c r="K45" s="168">
        <f>AVERAGE(K46:K51)</f>
        <v>83.125</v>
      </c>
      <c r="L45" s="178">
        <f>K45/F45</f>
        <v>0.869301952064703</v>
      </c>
      <c r="M45" s="125" t="s">
        <v>144</v>
      </c>
      <c r="N45" s="35"/>
    </row>
    <row r="46" spans="1:14" ht="48" customHeight="1">
      <c r="A46" s="250"/>
      <c r="B46" s="294"/>
      <c r="C46" s="171" t="s">
        <v>30</v>
      </c>
      <c r="D46" s="162">
        <v>17466.221</v>
      </c>
      <c r="E46" s="163">
        <v>16107.283</v>
      </c>
      <c r="F46" s="172"/>
      <c r="G46" s="2" t="s">
        <v>124</v>
      </c>
      <c r="H46" s="4" t="s">
        <v>8</v>
      </c>
      <c r="I46" s="4">
        <v>80</v>
      </c>
      <c r="J46" s="4">
        <v>79</v>
      </c>
      <c r="K46" s="174">
        <f aca="true" t="shared" si="1" ref="K46:K51">J46/I46*100</f>
        <v>98.75</v>
      </c>
      <c r="L46" s="175"/>
      <c r="M46" s="146"/>
      <c r="N46" s="35"/>
    </row>
    <row r="47" spans="1:14" ht="81" customHeight="1">
      <c r="A47" s="250"/>
      <c r="B47" s="294"/>
      <c r="C47" s="171" t="s">
        <v>29</v>
      </c>
      <c r="D47" s="162">
        <v>13578.9</v>
      </c>
      <c r="E47" s="163">
        <v>13578.9</v>
      </c>
      <c r="F47" s="172"/>
      <c r="G47" s="2" t="s">
        <v>153</v>
      </c>
      <c r="H47" s="4" t="s">
        <v>6</v>
      </c>
      <c r="I47" s="4">
        <v>55.6</v>
      </c>
      <c r="J47" s="4">
        <v>55.6</v>
      </c>
      <c r="K47" s="174">
        <f t="shared" si="1"/>
        <v>100</v>
      </c>
      <c r="L47" s="176"/>
      <c r="M47" s="146"/>
      <c r="N47" s="35"/>
    </row>
    <row r="48" spans="1:14" ht="90" customHeight="1">
      <c r="A48" s="84"/>
      <c r="B48" s="85"/>
      <c r="C48" s="81"/>
      <c r="D48" s="56"/>
      <c r="E48" s="57"/>
      <c r="F48" s="82"/>
      <c r="G48" s="2" t="s">
        <v>154</v>
      </c>
      <c r="H48" s="4" t="s">
        <v>6</v>
      </c>
      <c r="I48" s="4">
        <v>44.4</v>
      </c>
      <c r="J48" s="4">
        <v>44.4</v>
      </c>
      <c r="K48" s="174">
        <f t="shared" si="1"/>
        <v>100</v>
      </c>
      <c r="L48" s="176"/>
      <c r="M48" s="146"/>
      <c r="N48" s="35"/>
    </row>
    <row r="49" spans="1:14" ht="123" customHeight="1">
      <c r="A49" s="84"/>
      <c r="B49" s="85"/>
      <c r="C49" s="81"/>
      <c r="D49" s="56"/>
      <c r="E49" s="57"/>
      <c r="F49" s="82"/>
      <c r="G49" s="2" t="s">
        <v>155</v>
      </c>
      <c r="H49" s="4" t="s">
        <v>6</v>
      </c>
      <c r="I49" s="4">
        <v>4.4</v>
      </c>
      <c r="J49" s="4">
        <v>4.4</v>
      </c>
      <c r="K49" s="174">
        <f t="shared" si="1"/>
        <v>100</v>
      </c>
      <c r="L49" s="176"/>
      <c r="M49" s="146"/>
      <c r="N49" s="35"/>
    </row>
    <row r="50" spans="1:14" ht="69" customHeight="1">
      <c r="A50" s="84"/>
      <c r="B50" s="85"/>
      <c r="C50" s="81"/>
      <c r="D50" s="56"/>
      <c r="E50" s="57"/>
      <c r="F50" s="82"/>
      <c r="G50" s="2" t="s">
        <v>156</v>
      </c>
      <c r="H50" s="4" t="s">
        <v>8</v>
      </c>
      <c r="I50" s="4">
        <v>2</v>
      </c>
      <c r="J50" s="4">
        <v>2</v>
      </c>
      <c r="K50" s="174">
        <f t="shared" si="1"/>
        <v>100</v>
      </c>
      <c r="L50" s="176"/>
      <c r="M50" s="146"/>
      <c r="N50" s="35"/>
    </row>
    <row r="51" spans="1:14" ht="60.75" customHeight="1">
      <c r="A51" s="84"/>
      <c r="B51" s="85"/>
      <c r="C51" s="81"/>
      <c r="D51" s="56"/>
      <c r="E51" s="57"/>
      <c r="F51" s="82"/>
      <c r="G51" s="2" t="s">
        <v>215</v>
      </c>
      <c r="H51" s="4" t="s">
        <v>6</v>
      </c>
      <c r="I51" s="4">
        <v>2</v>
      </c>
      <c r="J51" s="4">
        <v>0</v>
      </c>
      <c r="K51" s="174">
        <f t="shared" si="1"/>
        <v>0</v>
      </c>
      <c r="L51" s="176"/>
      <c r="M51" s="146"/>
      <c r="N51" s="35"/>
    </row>
    <row r="52" spans="1:14" ht="19.5" customHeight="1">
      <c r="A52" s="245" t="s">
        <v>22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7"/>
      <c r="N52" s="1"/>
    </row>
    <row r="53" spans="1:14" ht="39" customHeight="1">
      <c r="A53" s="262">
        <v>2</v>
      </c>
      <c r="B53" s="226" t="s">
        <v>96</v>
      </c>
      <c r="C53" s="5" t="s">
        <v>31</v>
      </c>
      <c r="D53" s="28">
        <f>D54</f>
        <v>2.8</v>
      </c>
      <c r="E53" s="28">
        <f>E54</f>
        <v>2.8</v>
      </c>
      <c r="F53" s="7">
        <f>E53/D53*100</f>
        <v>100</v>
      </c>
      <c r="G53" s="2"/>
      <c r="H53" s="4"/>
      <c r="I53" s="120"/>
      <c r="J53" s="120"/>
      <c r="K53" s="124">
        <f>AVERAGE(K54)</f>
        <v>100</v>
      </c>
      <c r="L53" s="145">
        <f>K53/F53</f>
        <v>1</v>
      </c>
      <c r="M53" s="125" t="s">
        <v>257</v>
      </c>
      <c r="N53" s="1"/>
    </row>
    <row r="54" spans="1:14" ht="46.5" customHeight="1">
      <c r="A54" s="263"/>
      <c r="B54" s="269"/>
      <c r="C54" s="8" t="s">
        <v>30</v>
      </c>
      <c r="D54" s="9">
        <v>2.8</v>
      </c>
      <c r="E54" s="9">
        <v>2.8</v>
      </c>
      <c r="F54" s="5"/>
      <c r="G54" s="2" t="s">
        <v>97</v>
      </c>
      <c r="H54" s="4" t="s">
        <v>7</v>
      </c>
      <c r="I54" s="120">
        <v>30</v>
      </c>
      <c r="J54" s="120">
        <v>30</v>
      </c>
      <c r="K54" s="121">
        <f>J54/I54*100</f>
        <v>100</v>
      </c>
      <c r="L54" s="120"/>
      <c r="M54" s="121"/>
      <c r="N54" s="1"/>
    </row>
    <row r="55" spans="1:14" ht="42.75" customHeight="1">
      <c r="A55" s="263"/>
      <c r="B55" s="269"/>
      <c r="C55" s="44"/>
      <c r="D55" s="44"/>
      <c r="E55" s="44"/>
      <c r="F55" s="44"/>
      <c r="G55" s="2" t="s">
        <v>4</v>
      </c>
      <c r="H55" s="4" t="s">
        <v>7</v>
      </c>
      <c r="I55" s="120">
        <v>0</v>
      </c>
      <c r="J55" s="120">
        <v>0</v>
      </c>
      <c r="K55" s="121">
        <v>0</v>
      </c>
      <c r="L55" s="120"/>
      <c r="M55" s="121"/>
      <c r="N55" s="1"/>
    </row>
    <row r="56" spans="1:14" s="114" customFormat="1" ht="19.5" customHeight="1">
      <c r="A56" s="245" t="s">
        <v>23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7"/>
      <c r="N56" s="1"/>
    </row>
    <row r="57" spans="1:14" ht="40.5" customHeight="1">
      <c r="A57" s="262">
        <v>3</v>
      </c>
      <c r="B57" s="226" t="s">
        <v>100</v>
      </c>
      <c r="C57" s="5" t="s">
        <v>31</v>
      </c>
      <c r="D57" s="28">
        <f>D58+D71</f>
        <v>41016.133</v>
      </c>
      <c r="E57" s="28">
        <f>E58+E71</f>
        <v>34281.58</v>
      </c>
      <c r="F57" s="7">
        <f>E57/D57*100</f>
        <v>83.58072176136156</v>
      </c>
      <c r="G57" s="83"/>
      <c r="H57" s="4"/>
      <c r="I57" s="54"/>
      <c r="J57" s="54"/>
      <c r="K57" s="124">
        <f>AVERAGE(K58:K71)</f>
        <v>93.33823097463285</v>
      </c>
      <c r="L57" s="124">
        <f>K57/F57</f>
        <v>1.1167435385534332</v>
      </c>
      <c r="M57" s="125" t="s">
        <v>14</v>
      </c>
      <c r="N57" s="195"/>
    </row>
    <row r="58" spans="1:14" ht="37.5" customHeight="1">
      <c r="A58" s="263"/>
      <c r="B58" s="227"/>
      <c r="C58" s="8" t="s">
        <v>30</v>
      </c>
      <c r="D58" s="9">
        <v>41016.133</v>
      </c>
      <c r="E58" s="9">
        <v>34281.58</v>
      </c>
      <c r="F58" s="5"/>
      <c r="G58" s="12" t="s">
        <v>227</v>
      </c>
      <c r="H58" s="4" t="s">
        <v>228</v>
      </c>
      <c r="I58" s="120">
        <v>184000</v>
      </c>
      <c r="J58" s="120">
        <v>184000</v>
      </c>
      <c r="K58" s="121">
        <f aca="true" t="shared" si="2" ref="K58:K71">J58/I58*100</f>
        <v>100</v>
      </c>
      <c r="L58" s="120"/>
      <c r="M58" s="121"/>
      <c r="N58" s="1"/>
    </row>
    <row r="59" spans="1:14" ht="45" customHeight="1">
      <c r="A59" s="263"/>
      <c r="B59" s="227"/>
      <c r="C59" s="22"/>
      <c r="D59" s="94"/>
      <c r="E59" s="94"/>
      <c r="F59" s="76"/>
      <c r="G59" s="39" t="s">
        <v>229</v>
      </c>
      <c r="H59" s="13" t="s">
        <v>230</v>
      </c>
      <c r="I59" s="138">
        <v>214</v>
      </c>
      <c r="J59" s="138">
        <v>404.3</v>
      </c>
      <c r="K59" s="121">
        <f t="shared" si="2"/>
        <v>188.92523364485982</v>
      </c>
      <c r="L59" s="138"/>
      <c r="M59" s="135"/>
      <c r="N59" s="1"/>
    </row>
    <row r="60" spans="1:14" ht="59.25" customHeight="1">
      <c r="A60" s="263"/>
      <c r="B60" s="227"/>
      <c r="C60" s="22"/>
      <c r="D60" s="94"/>
      <c r="E60" s="94"/>
      <c r="F60" s="76"/>
      <c r="G60" s="39" t="s">
        <v>231</v>
      </c>
      <c r="H60" s="13" t="s">
        <v>21</v>
      </c>
      <c r="I60" s="138">
        <v>10000</v>
      </c>
      <c r="J60" s="138">
        <v>11431</v>
      </c>
      <c r="K60" s="121">
        <f t="shared" si="2"/>
        <v>114.31</v>
      </c>
      <c r="L60" s="138"/>
      <c r="M60" s="135"/>
      <c r="N60" s="1"/>
    </row>
    <row r="61" spans="1:14" ht="59.25" customHeight="1">
      <c r="A61" s="263"/>
      <c r="B61" s="227"/>
      <c r="C61" s="22"/>
      <c r="D61" s="94"/>
      <c r="E61" s="94"/>
      <c r="F61" s="76"/>
      <c r="G61" s="39" t="s">
        <v>177</v>
      </c>
      <c r="H61" s="13" t="s">
        <v>8</v>
      </c>
      <c r="I61" s="138">
        <v>1</v>
      </c>
      <c r="J61" s="138">
        <v>1</v>
      </c>
      <c r="K61" s="121">
        <f t="shared" si="2"/>
        <v>100</v>
      </c>
      <c r="L61" s="138"/>
      <c r="M61" s="135"/>
      <c r="N61" s="1"/>
    </row>
    <row r="62" spans="1:14" ht="34.5" customHeight="1">
      <c r="A62" s="263"/>
      <c r="B62" s="227"/>
      <c r="C62" s="22"/>
      <c r="D62" s="94"/>
      <c r="E62" s="94"/>
      <c r="F62" s="76"/>
      <c r="G62" s="39" t="s">
        <v>178</v>
      </c>
      <c r="H62" s="13" t="s">
        <v>12</v>
      </c>
      <c r="I62" s="138">
        <v>39.6</v>
      </c>
      <c r="J62" s="138">
        <v>39.6</v>
      </c>
      <c r="K62" s="121">
        <f t="shared" si="2"/>
        <v>100</v>
      </c>
      <c r="L62" s="138"/>
      <c r="M62" s="135"/>
      <c r="N62" s="1"/>
    </row>
    <row r="63" spans="1:14" ht="30" customHeight="1">
      <c r="A63" s="263"/>
      <c r="B63" s="227"/>
      <c r="C63" s="22"/>
      <c r="D63" s="94"/>
      <c r="E63" s="94"/>
      <c r="F63" s="76"/>
      <c r="G63" s="39" t="s">
        <v>179</v>
      </c>
      <c r="H63" s="13" t="s">
        <v>180</v>
      </c>
      <c r="I63" s="138">
        <v>55</v>
      </c>
      <c r="J63" s="138">
        <v>0</v>
      </c>
      <c r="K63" s="121">
        <f t="shared" si="2"/>
        <v>0</v>
      </c>
      <c r="L63" s="138"/>
      <c r="M63" s="135"/>
      <c r="N63" s="1"/>
    </row>
    <row r="64" spans="1:14" ht="33" customHeight="1">
      <c r="A64" s="263"/>
      <c r="B64" s="227"/>
      <c r="C64" s="22"/>
      <c r="D64" s="94"/>
      <c r="E64" s="94"/>
      <c r="F64" s="76"/>
      <c r="G64" s="39" t="s">
        <v>181</v>
      </c>
      <c r="H64" s="13" t="s">
        <v>180</v>
      </c>
      <c r="I64" s="138">
        <v>109</v>
      </c>
      <c r="J64" s="138">
        <v>0</v>
      </c>
      <c r="K64" s="121">
        <f t="shared" si="2"/>
        <v>0</v>
      </c>
      <c r="L64" s="138"/>
      <c r="M64" s="135"/>
      <c r="N64" s="1"/>
    </row>
    <row r="65" spans="1:14" ht="30" customHeight="1">
      <c r="A65" s="263"/>
      <c r="B65" s="227"/>
      <c r="C65" s="22"/>
      <c r="D65" s="94"/>
      <c r="E65" s="94"/>
      <c r="F65" s="76"/>
      <c r="G65" s="39" t="s">
        <v>182</v>
      </c>
      <c r="H65" s="13" t="s">
        <v>180</v>
      </c>
      <c r="I65" s="138">
        <v>40</v>
      </c>
      <c r="J65" s="138">
        <v>40</v>
      </c>
      <c r="K65" s="121">
        <f t="shared" si="2"/>
        <v>100</v>
      </c>
      <c r="L65" s="138"/>
      <c r="M65" s="135"/>
      <c r="N65" s="1"/>
    </row>
    <row r="66" spans="1:14" ht="30.75" customHeight="1">
      <c r="A66" s="263"/>
      <c r="B66" s="227"/>
      <c r="C66" s="22"/>
      <c r="D66" s="94"/>
      <c r="E66" s="94"/>
      <c r="F66" s="76"/>
      <c r="G66" s="39" t="s">
        <v>183</v>
      </c>
      <c r="H66" s="13" t="s">
        <v>13</v>
      </c>
      <c r="I66" s="138">
        <v>30</v>
      </c>
      <c r="J66" s="138">
        <v>30</v>
      </c>
      <c r="K66" s="121">
        <f t="shared" si="2"/>
        <v>100</v>
      </c>
      <c r="L66" s="138"/>
      <c r="M66" s="135"/>
      <c r="N66" s="1"/>
    </row>
    <row r="67" spans="1:14" ht="55.5" customHeight="1">
      <c r="A67" s="263"/>
      <c r="B67" s="227"/>
      <c r="C67" s="22"/>
      <c r="D67" s="94"/>
      <c r="E67" s="94"/>
      <c r="F67" s="76"/>
      <c r="G67" s="11" t="s">
        <v>184</v>
      </c>
      <c r="H67" s="13" t="s">
        <v>12</v>
      </c>
      <c r="I67" s="138">
        <v>11114</v>
      </c>
      <c r="J67" s="138">
        <v>11114</v>
      </c>
      <c r="K67" s="135">
        <f t="shared" si="2"/>
        <v>100</v>
      </c>
      <c r="L67" s="138"/>
      <c r="M67" s="135"/>
      <c r="N67" s="1"/>
    </row>
    <row r="68" spans="1:14" ht="30" customHeight="1">
      <c r="A68" s="263"/>
      <c r="B68" s="227"/>
      <c r="C68" s="22"/>
      <c r="D68" s="94"/>
      <c r="E68" s="94"/>
      <c r="F68" s="76"/>
      <c r="G68" s="11" t="s">
        <v>232</v>
      </c>
      <c r="H68" s="13" t="s">
        <v>233</v>
      </c>
      <c r="I68" s="138">
        <v>200</v>
      </c>
      <c r="J68" s="138">
        <v>202</v>
      </c>
      <c r="K68" s="135">
        <f t="shared" si="2"/>
        <v>101</v>
      </c>
      <c r="L68" s="138"/>
      <c r="M68" s="135"/>
      <c r="N68" s="1"/>
    </row>
    <row r="69" spans="1:14" ht="42" customHeight="1">
      <c r="A69" s="263"/>
      <c r="B69" s="227"/>
      <c r="C69" s="22"/>
      <c r="D69" s="94"/>
      <c r="E69" s="94"/>
      <c r="F69" s="76"/>
      <c r="G69" s="11" t="s">
        <v>234</v>
      </c>
      <c r="H69" s="13" t="s">
        <v>12</v>
      </c>
      <c r="I69" s="138">
        <v>4</v>
      </c>
      <c r="J69" s="138">
        <v>4.1</v>
      </c>
      <c r="K69" s="135">
        <f t="shared" si="2"/>
        <v>102.49999999999999</v>
      </c>
      <c r="L69" s="138"/>
      <c r="M69" s="135"/>
      <c r="N69" s="1"/>
    </row>
    <row r="70" spans="1:14" ht="42" customHeight="1">
      <c r="A70" s="263"/>
      <c r="B70" s="227"/>
      <c r="C70" s="22"/>
      <c r="D70" s="94"/>
      <c r="E70" s="94"/>
      <c r="F70" s="76"/>
      <c r="G70" s="11" t="s">
        <v>235</v>
      </c>
      <c r="H70" s="13" t="s">
        <v>233</v>
      </c>
      <c r="I70" s="138">
        <v>30000</v>
      </c>
      <c r="J70" s="138">
        <v>30000</v>
      </c>
      <c r="K70" s="135">
        <f t="shared" si="2"/>
        <v>100</v>
      </c>
      <c r="L70" s="138"/>
      <c r="M70" s="135"/>
      <c r="N70" s="1"/>
    </row>
    <row r="71" spans="1:14" ht="42.75" customHeight="1">
      <c r="A71" s="288"/>
      <c r="B71" s="287"/>
      <c r="C71" s="76"/>
      <c r="D71" s="76"/>
      <c r="E71" s="76"/>
      <c r="F71" s="76"/>
      <c r="G71" s="11" t="s">
        <v>236</v>
      </c>
      <c r="H71" s="13" t="s">
        <v>57</v>
      </c>
      <c r="I71" s="138">
        <v>40000</v>
      </c>
      <c r="J71" s="138">
        <v>40000</v>
      </c>
      <c r="K71" s="135">
        <f t="shared" si="2"/>
        <v>100</v>
      </c>
      <c r="L71" s="138"/>
      <c r="M71" s="135"/>
      <c r="N71" s="1"/>
    </row>
    <row r="72" spans="1:14" ht="18" customHeight="1">
      <c r="A72" s="245" t="s">
        <v>24</v>
      </c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7"/>
      <c r="N72" s="1"/>
    </row>
    <row r="73" spans="1:14" ht="39.75" customHeight="1">
      <c r="A73" s="258">
        <v>4</v>
      </c>
      <c r="B73" s="228" t="s">
        <v>72</v>
      </c>
      <c r="C73" s="5" t="s">
        <v>31</v>
      </c>
      <c r="D73" s="28">
        <f>D74</f>
        <v>60</v>
      </c>
      <c r="E73" s="28">
        <f>E74</f>
        <v>60</v>
      </c>
      <c r="F73" s="7">
        <f>E73/D73*100</f>
        <v>100</v>
      </c>
      <c r="G73" s="2"/>
      <c r="H73" s="4"/>
      <c r="I73" s="120"/>
      <c r="J73" s="120"/>
      <c r="K73" s="124">
        <f>AVERAGE(K74:K74)</f>
        <v>100</v>
      </c>
      <c r="L73" s="124">
        <f>K73/F73</f>
        <v>1</v>
      </c>
      <c r="M73" s="125" t="s">
        <v>14</v>
      </c>
      <c r="N73" s="1"/>
    </row>
    <row r="74" spans="1:14" ht="47.25" customHeight="1">
      <c r="A74" s="258"/>
      <c r="B74" s="228"/>
      <c r="C74" s="8" t="s">
        <v>30</v>
      </c>
      <c r="D74" s="9">
        <v>60</v>
      </c>
      <c r="E74" s="9">
        <v>60</v>
      </c>
      <c r="F74" s="5"/>
      <c r="G74" s="147" t="s">
        <v>73</v>
      </c>
      <c r="H74" s="4" t="s">
        <v>8</v>
      </c>
      <c r="I74" s="4">
        <v>2</v>
      </c>
      <c r="J74" s="120">
        <v>2</v>
      </c>
      <c r="K74" s="121">
        <f>J74/I74*100</f>
        <v>100</v>
      </c>
      <c r="L74" s="120"/>
      <c r="M74" s="121"/>
      <c r="N74" s="1"/>
    </row>
    <row r="75" spans="1:14" ht="90" customHeight="1">
      <c r="A75" s="262">
        <v>5</v>
      </c>
      <c r="B75" s="140" t="s">
        <v>89</v>
      </c>
      <c r="C75" s="5" t="s">
        <v>31</v>
      </c>
      <c r="D75" s="28">
        <f>D76+D77+D78</f>
        <v>97.195</v>
      </c>
      <c r="E75" s="28">
        <f>E76+E77+E78</f>
        <v>97.195</v>
      </c>
      <c r="F75" s="7">
        <f>E75/D75*100</f>
        <v>100</v>
      </c>
      <c r="G75" s="2"/>
      <c r="H75" s="2"/>
      <c r="I75" s="54"/>
      <c r="J75" s="54"/>
      <c r="K75" s="124">
        <f>AVERAGE(K76:K78)</f>
        <v>100</v>
      </c>
      <c r="L75" s="124">
        <f>K75/F75</f>
        <v>1</v>
      </c>
      <c r="M75" s="125" t="s">
        <v>14</v>
      </c>
      <c r="N75" s="1"/>
    </row>
    <row r="76" spans="1:14" ht="80.25" customHeight="1">
      <c r="A76" s="263"/>
      <c r="B76" s="60"/>
      <c r="C76" s="141" t="s">
        <v>30</v>
      </c>
      <c r="D76" s="142">
        <v>45</v>
      </c>
      <c r="E76" s="142">
        <v>45</v>
      </c>
      <c r="F76" s="149"/>
      <c r="G76" s="148" t="s">
        <v>206</v>
      </c>
      <c r="H76" s="33" t="s">
        <v>8</v>
      </c>
      <c r="I76" s="118">
        <v>1</v>
      </c>
      <c r="J76" s="118">
        <v>1</v>
      </c>
      <c r="K76" s="119">
        <f>J76/I76*100</f>
        <v>100</v>
      </c>
      <c r="L76" s="90"/>
      <c r="M76" s="91"/>
      <c r="N76" s="1"/>
    </row>
    <row r="77" spans="1:14" ht="90" customHeight="1">
      <c r="A77" s="48"/>
      <c r="B77" s="60"/>
      <c r="C77" s="141"/>
      <c r="D77" s="142">
        <v>20</v>
      </c>
      <c r="E77" s="142">
        <v>20</v>
      </c>
      <c r="F77" s="149"/>
      <c r="G77" s="148" t="s">
        <v>207</v>
      </c>
      <c r="H77" s="33" t="s">
        <v>8</v>
      </c>
      <c r="I77" s="118">
        <v>1</v>
      </c>
      <c r="J77" s="118">
        <v>1</v>
      </c>
      <c r="K77" s="119">
        <f>J77/I77*100</f>
        <v>100</v>
      </c>
      <c r="L77" s="90"/>
      <c r="M77" s="91"/>
      <c r="N77" s="1"/>
    </row>
    <row r="78" spans="1:14" ht="75.75" customHeight="1">
      <c r="A78" s="92"/>
      <c r="B78" s="93"/>
      <c r="C78" s="49"/>
      <c r="D78" s="9">
        <v>32.195</v>
      </c>
      <c r="E78" s="9">
        <v>32.195</v>
      </c>
      <c r="F78" s="7"/>
      <c r="G78" s="148" t="s">
        <v>208</v>
      </c>
      <c r="H78" s="33" t="s">
        <v>8</v>
      </c>
      <c r="I78" s="118">
        <v>1</v>
      </c>
      <c r="J78" s="118">
        <v>1</v>
      </c>
      <c r="K78" s="119">
        <f>J78/I78*100</f>
        <v>100</v>
      </c>
      <c r="L78" s="47"/>
      <c r="M78" s="45"/>
      <c r="N78" s="1"/>
    </row>
    <row r="79" spans="1:14" ht="19.5" customHeight="1">
      <c r="A79" s="245" t="s">
        <v>25</v>
      </c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7"/>
      <c r="N79" s="1"/>
    </row>
    <row r="80" spans="1:14" ht="45.75" customHeight="1">
      <c r="A80" s="150">
        <v>6</v>
      </c>
      <c r="B80" s="226" t="s">
        <v>104</v>
      </c>
      <c r="C80" s="5" t="s">
        <v>31</v>
      </c>
      <c r="D80" s="28">
        <f>D81</f>
        <v>10</v>
      </c>
      <c r="E80" s="28">
        <f>E81</f>
        <v>9.996</v>
      </c>
      <c r="F80" s="7">
        <f>E80/D80*100</f>
        <v>99.96000000000001</v>
      </c>
      <c r="G80" s="83"/>
      <c r="H80" s="4"/>
      <c r="I80" s="54"/>
      <c r="J80" s="54"/>
      <c r="K80" s="124">
        <f>AVERAGE(K81:K84)</f>
        <v>86.66666666666666</v>
      </c>
      <c r="L80" s="124">
        <f>K80/F80</f>
        <v>0.8670134720554887</v>
      </c>
      <c r="M80" s="125" t="s">
        <v>144</v>
      </c>
      <c r="N80" s="1"/>
    </row>
    <row r="81" spans="1:14" ht="54.75" customHeight="1">
      <c r="A81" s="75"/>
      <c r="B81" s="287"/>
      <c r="C81" s="22" t="s">
        <v>30</v>
      </c>
      <c r="D81" s="31">
        <v>10</v>
      </c>
      <c r="E81" s="31">
        <v>9.996</v>
      </c>
      <c r="F81" s="151"/>
      <c r="G81" s="11" t="s">
        <v>105</v>
      </c>
      <c r="H81" s="13" t="s">
        <v>13</v>
      </c>
      <c r="I81" s="138">
        <v>1500</v>
      </c>
      <c r="J81" s="138">
        <v>700</v>
      </c>
      <c r="K81" s="135">
        <f>J81/I81*100</f>
        <v>46.666666666666664</v>
      </c>
      <c r="L81" s="138"/>
      <c r="M81" s="135"/>
      <c r="N81" s="1"/>
    </row>
    <row r="82" spans="1:14" ht="59.25" customHeight="1">
      <c r="A82" s="59"/>
      <c r="B82" s="95"/>
      <c r="C82" s="79"/>
      <c r="D82" s="94"/>
      <c r="E82" s="94"/>
      <c r="F82" s="76"/>
      <c r="G82" s="11" t="s">
        <v>106</v>
      </c>
      <c r="H82" s="13" t="s">
        <v>107</v>
      </c>
      <c r="I82" s="138">
        <v>4</v>
      </c>
      <c r="J82" s="138">
        <v>4</v>
      </c>
      <c r="K82" s="135">
        <f>J82/I82*100</f>
        <v>100</v>
      </c>
      <c r="L82" s="138"/>
      <c r="M82" s="135"/>
      <c r="N82" s="1"/>
    </row>
    <row r="83" spans="1:14" ht="78.75" customHeight="1">
      <c r="A83" s="59"/>
      <c r="B83" s="95"/>
      <c r="C83" s="79"/>
      <c r="D83" s="94"/>
      <c r="E83" s="94"/>
      <c r="F83" s="76"/>
      <c r="G83" s="11" t="s">
        <v>108</v>
      </c>
      <c r="H83" s="13" t="s">
        <v>6</v>
      </c>
      <c r="I83" s="138">
        <v>100</v>
      </c>
      <c r="J83" s="138">
        <v>100</v>
      </c>
      <c r="K83" s="135">
        <f>J83/I83*100</f>
        <v>100</v>
      </c>
      <c r="L83" s="138"/>
      <c r="M83" s="135"/>
      <c r="N83" s="1"/>
    </row>
    <row r="84" spans="1:14" ht="67.5" customHeight="1">
      <c r="A84" s="59"/>
      <c r="B84" s="95"/>
      <c r="C84" s="79"/>
      <c r="D84" s="94"/>
      <c r="E84" s="94"/>
      <c r="F84" s="76"/>
      <c r="G84" s="11" t="s">
        <v>109</v>
      </c>
      <c r="H84" s="13" t="s">
        <v>6</v>
      </c>
      <c r="I84" s="138">
        <v>100</v>
      </c>
      <c r="J84" s="138">
        <v>100</v>
      </c>
      <c r="K84" s="135">
        <f>J84/I84*100</f>
        <v>100</v>
      </c>
      <c r="L84" s="138"/>
      <c r="M84" s="135"/>
      <c r="N84" s="1"/>
    </row>
    <row r="85" spans="1:14" ht="54" customHeight="1">
      <c r="A85" s="258">
        <v>7</v>
      </c>
      <c r="B85" s="228" t="s">
        <v>80</v>
      </c>
      <c r="C85" s="5" t="s">
        <v>31</v>
      </c>
      <c r="D85" s="28">
        <f>D86</f>
        <v>20</v>
      </c>
      <c r="E85" s="28">
        <f>E86</f>
        <v>18.9</v>
      </c>
      <c r="F85" s="7">
        <f>E85/D85*100</f>
        <v>94.5</v>
      </c>
      <c r="G85" s="83"/>
      <c r="H85" s="2"/>
      <c r="I85" s="120"/>
      <c r="J85" s="120"/>
      <c r="K85" s="124">
        <f>AVERAGE(K86:K90)</f>
        <v>116.63492063492063</v>
      </c>
      <c r="L85" s="124">
        <f>K85/F85</f>
        <v>1.2342319643906945</v>
      </c>
      <c r="M85" s="125" t="s">
        <v>14</v>
      </c>
      <c r="N85" s="1"/>
    </row>
    <row r="86" spans="1:14" ht="54" customHeight="1">
      <c r="A86" s="258"/>
      <c r="B86" s="228"/>
      <c r="C86" s="8" t="s">
        <v>30</v>
      </c>
      <c r="D86" s="9">
        <v>20</v>
      </c>
      <c r="E86" s="9">
        <v>18.9</v>
      </c>
      <c r="F86" s="5"/>
      <c r="G86" s="2" t="s">
        <v>59</v>
      </c>
      <c r="H86" s="4" t="s">
        <v>13</v>
      </c>
      <c r="I86" s="120">
        <v>225</v>
      </c>
      <c r="J86" s="120">
        <v>155</v>
      </c>
      <c r="K86" s="121">
        <f>J86/I86*100</f>
        <v>68.88888888888889</v>
      </c>
      <c r="L86" s="120"/>
      <c r="M86" s="121"/>
      <c r="N86" s="1"/>
    </row>
    <row r="87" spans="1:14" ht="109.5" customHeight="1">
      <c r="A87" s="92"/>
      <c r="B87" s="93"/>
      <c r="C87" s="49"/>
      <c r="D87" s="61"/>
      <c r="E87" s="61"/>
      <c r="F87" s="44"/>
      <c r="G87" s="2" t="s">
        <v>81</v>
      </c>
      <c r="H87" s="4" t="s">
        <v>8</v>
      </c>
      <c r="I87" s="120">
        <v>35</v>
      </c>
      <c r="J87" s="120">
        <v>75</v>
      </c>
      <c r="K87" s="121">
        <f>J87/I87*100</f>
        <v>214.28571428571428</v>
      </c>
      <c r="L87" s="120"/>
      <c r="M87" s="121"/>
      <c r="N87" s="1"/>
    </row>
    <row r="88" spans="1:14" ht="78" customHeight="1">
      <c r="A88" s="92"/>
      <c r="B88" s="93"/>
      <c r="C88" s="49"/>
      <c r="D88" s="61"/>
      <c r="E88" s="61"/>
      <c r="F88" s="44"/>
      <c r="G88" s="2" t="s">
        <v>82</v>
      </c>
      <c r="H88" s="4" t="s">
        <v>8</v>
      </c>
      <c r="I88" s="120">
        <v>250</v>
      </c>
      <c r="J88" s="120">
        <v>250</v>
      </c>
      <c r="K88" s="121">
        <f>J88/I88*100</f>
        <v>100</v>
      </c>
      <c r="L88" s="120"/>
      <c r="M88" s="121"/>
      <c r="N88" s="1"/>
    </row>
    <row r="89" spans="1:14" ht="69" customHeight="1">
      <c r="A89" s="92"/>
      <c r="B89" s="93"/>
      <c r="C89" s="49"/>
      <c r="D89" s="61"/>
      <c r="E89" s="61"/>
      <c r="F89" s="44"/>
      <c r="G89" s="2" t="s">
        <v>83</v>
      </c>
      <c r="H89" s="4" t="s">
        <v>8</v>
      </c>
      <c r="I89" s="120">
        <v>50</v>
      </c>
      <c r="J89" s="120">
        <v>50</v>
      </c>
      <c r="K89" s="121">
        <f>J89/I89*100</f>
        <v>100</v>
      </c>
      <c r="L89" s="120"/>
      <c r="M89" s="121"/>
      <c r="N89" s="1"/>
    </row>
    <row r="90" spans="1:14" ht="73.5" customHeight="1">
      <c r="A90" s="92"/>
      <c r="B90" s="93"/>
      <c r="C90" s="49"/>
      <c r="D90" s="61"/>
      <c r="E90" s="61"/>
      <c r="F90" s="44"/>
      <c r="G90" s="2" t="s">
        <v>84</v>
      </c>
      <c r="H90" s="4" t="s">
        <v>7</v>
      </c>
      <c r="I90" s="120">
        <v>10000</v>
      </c>
      <c r="J90" s="120">
        <v>10000</v>
      </c>
      <c r="K90" s="121">
        <f>J90/I90*100</f>
        <v>100</v>
      </c>
      <c r="L90" s="120"/>
      <c r="M90" s="121"/>
      <c r="N90" s="1"/>
    </row>
    <row r="91" spans="1:14" ht="21.75" customHeight="1">
      <c r="A91" s="245" t="s">
        <v>47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7"/>
      <c r="N91" s="1"/>
    </row>
    <row r="92" spans="1:14" ht="41.25" customHeight="1">
      <c r="A92" s="258">
        <v>8</v>
      </c>
      <c r="B92" s="228" t="s">
        <v>66</v>
      </c>
      <c r="C92" s="5" t="s">
        <v>31</v>
      </c>
      <c r="D92" s="28">
        <f>D93</f>
        <v>31.5</v>
      </c>
      <c r="E92" s="28">
        <f>E93</f>
        <v>31.5</v>
      </c>
      <c r="F92" s="7">
        <f>E92/D92*100</f>
        <v>100</v>
      </c>
      <c r="G92" s="6"/>
      <c r="H92" s="6"/>
      <c r="I92" s="6"/>
      <c r="J92" s="65"/>
      <c r="K92" s="124">
        <f>AVERAGE(K93:K96)</f>
        <v>134.2125</v>
      </c>
      <c r="L92" s="124">
        <f>K92/F92</f>
        <v>1.342125</v>
      </c>
      <c r="M92" s="125" t="s">
        <v>14</v>
      </c>
      <c r="N92" s="1"/>
    </row>
    <row r="93" spans="1:14" ht="58.5" customHeight="1">
      <c r="A93" s="258"/>
      <c r="B93" s="228"/>
      <c r="C93" s="8" t="s">
        <v>30</v>
      </c>
      <c r="D93" s="9">
        <v>31.5</v>
      </c>
      <c r="E93" s="9">
        <v>31.5</v>
      </c>
      <c r="F93" s="5"/>
      <c r="G93" s="8" t="s">
        <v>67</v>
      </c>
      <c r="H93" s="4" t="s">
        <v>6</v>
      </c>
      <c r="I93" s="120" t="s">
        <v>68</v>
      </c>
      <c r="J93" s="120">
        <v>0.028</v>
      </c>
      <c r="K93" s="121">
        <v>92.85</v>
      </c>
      <c r="L93" s="120"/>
      <c r="M93" s="121"/>
      <c r="N93" s="1"/>
    </row>
    <row r="94" spans="1:14" ht="64.5" customHeight="1">
      <c r="A94" s="258"/>
      <c r="B94" s="228"/>
      <c r="C94" s="49"/>
      <c r="D94" s="61"/>
      <c r="E94" s="61"/>
      <c r="F94" s="44"/>
      <c r="G94" s="2" t="s">
        <v>69</v>
      </c>
      <c r="H94" s="4" t="s">
        <v>6</v>
      </c>
      <c r="I94" s="120" t="s">
        <v>70</v>
      </c>
      <c r="J94" s="120">
        <v>0.02</v>
      </c>
      <c r="K94" s="121">
        <v>100</v>
      </c>
      <c r="L94" s="120"/>
      <c r="M94" s="121"/>
      <c r="N94" s="1"/>
    </row>
    <row r="95" spans="1:14" ht="81.75" customHeight="1">
      <c r="A95" s="258"/>
      <c r="B95" s="228"/>
      <c r="C95" s="49"/>
      <c r="D95" s="61"/>
      <c r="E95" s="61"/>
      <c r="F95" s="44"/>
      <c r="G95" s="2" t="s">
        <v>71</v>
      </c>
      <c r="H95" s="4" t="s">
        <v>6</v>
      </c>
      <c r="I95" s="120">
        <v>98.6</v>
      </c>
      <c r="J95" s="120">
        <v>98.6</v>
      </c>
      <c r="K95" s="121">
        <f>J95/I95*100</f>
        <v>100</v>
      </c>
      <c r="L95" s="120"/>
      <c r="M95" s="121"/>
      <c r="N95" s="1"/>
    </row>
    <row r="96" spans="1:14" ht="75" customHeight="1">
      <c r="A96" s="258"/>
      <c r="B96" s="228"/>
      <c r="C96" s="49"/>
      <c r="D96" s="61"/>
      <c r="E96" s="61"/>
      <c r="F96" s="44"/>
      <c r="G96" s="2" t="s">
        <v>143</v>
      </c>
      <c r="H96" s="4" t="s">
        <v>7</v>
      </c>
      <c r="I96" s="120">
        <v>25</v>
      </c>
      <c r="J96" s="120">
        <v>61</v>
      </c>
      <c r="K96" s="121">
        <f>J96/I96*100</f>
        <v>244</v>
      </c>
      <c r="L96" s="120"/>
      <c r="M96" s="121"/>
      <c r="N96" s="1"/>
    </row>
    <row r="97" spans="1:14" ht="18" customHeight="1">
      <c r="A97" s="245" t="s">
        <v>17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7"/>
      <c r="N97" s="1"/>
    </row>
    <row r="98" spans="1:14" ht="42" customHeight="1">
      <c r="A98" s="262">
        <v>9</v>
      </c>
      <c r="B98" s="266" t="s">
        <v>91</v>
      </c>
      <c r="C98" s="5" t="s">
        <v>31</v>
      </c>
      <c r="D98" s="203">
        <f>D99+D100+D101</f>
        <v>10016.623</v>
      </c>
      <c r="E98" s="203">
        <f>E99+E100+E101</f>
        <v>9307.119999999999</v>
      </c>
      <c r="F98" s="204">
        <f>E98/D98*100</f>
        <v>92.91674449562491</v>
      </c>
      <c r="G98" s="205"/>
      <c r="H98" s="19"/>
      <c r="I98" s="19"/>
      <c r="J98" s="19"/>
      <c r="K98" s="184">
        <f>(K102+K106)/2</f>
        <v>72.3970588235294</v>
      </c>
      <c r="L98" s="145">
        <f>K98/F98</f>
        <v>0.779160518553664</v>
      </c>
      <c r="M98" s="125" t="s">
        <v>144</v>
      </c>
      <c r="N98" s="36"/>
    </row>
    <row r="99" spans="1:14" ht="32.25" customHeight="1">
      <c r="A99" s="263"/>
      <c r="B99" s="266"/>
      <c r="C99" s="8" t="s">
        <v>30</v>
      </c>
      <c r="D99" s="201">
        <f>D103+D107</f>
        <v>4705.523</v>
      </c>
      <c r="E99" s="201">
        <f>E103+E107</f>
        <v>3996.02</v>
      </c>
      <c r="F99" s="202"/>
      <c r="G99" s="212"/>
      <c r="H99" s="20"/>
      <c r="I99" s="20"/>
      <c r="J99" s="20"/>
      <c r="K99" s="213"/>
      <c r="L99" s="146"/>
      <c r="M99" s="124"/>
      <c r="N99" s="36"/>
    </row>
    <row r="100" spans="1:14" ht="60" customHeight="1">
      <c r="A100" s="263"/>
      <c r="B100" s="266"/>
      <c r="C100" s="8" t="s">
        <v>28</v>
      </c>
      <c r="D100" s="201">
        <f>D104</f>
        <v>1203.751</v>
      </c>
      <c r="E100" s="201">
        <f>E104</f>
        <v>1203.751</v>
      </c>
      <c r="F100" s="202"/>
      <c r="G100" s="212"/>
      <c r="H100" s="20"/>
      <c r="I100" s="20"/>
      <c r="J100" s="20"/>
      <c r="K100" s="213"/>
      <c r="L100" s="146"/>
      <c r="M100" s="124"/>
      <c r="N100" s="36"/>
    </row>
    <row r="101" spans="1:14" ht="47.25" customHeight="1">
      <c r="A101" s="288"/>
      <c r="B101" s="265"/>
      <c r="C101" s="8" t="s">
        <v>29</v>
      </c>
      <c r="D101" s="201">
        <f>D105+D109</f>
        <v>4107.349</v>
      </c>
      <c r="E101" s="201">
        <f>E105+E109</f>
        <v>4107.349</v>
      </c>
      <c r="F101" s="202"/>
      <c r="G101" s="212"/>
      <c r="H101" s="20"/>
      <c r="I101" s="20"/>
      <c r="J101" s="20"/>
      <c r="K101" s="213"/>
      <c r="L101" s="146"/>
      <c r="M101" s="124"/>
      <c r="N101" s="36"/>
    </row>
    <row r="102" spans="1:14" ht="29.25" customHeight="1">
      <c r="A102" s="249" t="s">
        <v>165</v>
      </c>
      <c r="B102" s="252" t="s">
        <v>18</v>
      </c>
      <c r="C102" s="196" t="s">
        <v>43</v>
      </c>
      <c r="D102" s="199">
        <f>D103+D104+D105</f>
        <v>9266.422999999999</v>
      </c>
      <c r="E102" s="200">
        <f>E103+E104+E105</f>
        <v>8556.98</v>
      </c>
      <c r="F102" s="178">
        <f>E102/D102*100</f>
        <v>92.34393897192047</v>
      </c>
      <c r="G102" s="96"/>
      <c r="H102" s="21"/>
      <c r="I102" s="97"/>
      <c r="J102" s="97"/>
      <c r="K102" s="169">
        <f>AVERAGE(K103:K105)</f>
        <v>87.5</v>
      </c>
      <c r="L102" s="169">
        <f>K102/F102</f>
        <v>0.9475445922510043</v>
      </c>
      <c r="M102" s="125" t="s">
        <v>144</v>
      </c>
      <c r="N102" s="36"/>
    </row>
    <row r="103" spans="1:14" ht="91.5" customHeight="1">
      <c r="A103" s="250"/>
      <c r="B103" s="253"/>
      <c r="C103" s="161" t="s">
        <v>30</v>
      </c>
      <c r="D103" s="9">
        <v>3955.323</v>
      </c>
      <c r="E103" s="31">
        <v>3245.88</v>
      </c>
      <c r="F103" s="6"/>
      <c r="G103" s="206" t="s">
        <v>92</v>
      </c>
      <c r="H103" s="21" t="s">
        <v>9</v>
      </c>
      <c r="I103" s="207">
        <v>8</v>
      </c>
      <c r="J103" s="208" t="s">
        <v>247</v>
      </c>
      <c r="K103" s="121">
        <f>J103/I103*100</f>
        <v>87.5</v>
      </c>
      <c r="L103" s="208"/>
      <c r="M103" s="121"/>
      <c r="N103" s="36"/>
    </row>
    <row r="104" spans="1:14" ht="66" customHeight="1">
      <c r="A104" s="250"/>
      <c r="B104" s="253"/>
      <c r="C104" s="197" t="s">
        <v>28</v>
      </c>
      <c r="D104" s="13">
        <v>1203.751</v>
      </c>
      <c r="E104" s="13">
        <v>1203.751</v>
      </c>
      <c r="F104" s="198"/>
      <c r="G104" s="209" t="s">
        <v>163</v>
      </c>
      <c r="H104" s="23" t="s">
        <v>9</v>
      </c>
      <c r="I104" s="210">
        <v>8</v>
      </c>
      <c r="J104" s="211" t="s">
        <v>247</v>
      </c>
      <c r="K104" s="135">
        <f>J104/I104*100</f>
        <v>87.5</v>
      </c>
      <c r="L104" s="211"/>
      <c r="M104" s="135"/>
      <c r="N104" s="36"/>
    </row>
    <row r="105" spans="1:14" ht="50.25" customHeight="1">
      <c r="A105" s="251"/>
      <c r="B105" s="254"/>
      <c r="C105" s="161" t="s">
        <v>29</v>
      </c>
      <c r="D105" s="4">
        <v>4107.349</v>
      </c>
      <c r="E105" s="9">
        <v>4107.349</v>
      </c>
      <c r="F105" s="6"/>
      <c r="G105" s="96"/>
      <c r="H105" s="23"/>
      <c r="I105" s="99"/>
      <c r="J105" s="99"/>
      <c r="K105" s="89"/>
      <c r="L105" s="98"/>
      <c r="M105" s="86"/>
      <c r="N105" s="36"/>
    </row>
    <row r="106" spans="1:14" ht="32.25" customHeight="1">
      <c r="A106" s="249" t="s">
        <v>166</v>
      </c>
      <c r="B106" s="252" t="s">
        <v>56</v>
      </c>
      <c r="C106" s="196" t="s">
        <v>43</v>
      </c>
      <c r="D106" s="200">
        <f>D107+D109</f>
        <v>750.2</v>
      </c>
      <c r="E106" s="200">
        <f>E107+E109</f>
        <v>750.14</v>
      </c>
      <c r="F106" s="178">
        <f>E106/D106*100</f>
        <v>99.9920021327646</v>
      </c>
      <c r="G106" s="100"/>
      <c r="H106" s="40"/>
      <c r="I106" s="52"/>
      <c r="J106" s="52"/>
      <c r="K106" s="169">
        <f>AVERAGE(K107:K109)</f>
        <v>57.29411764705882</v>
      </c>
      <c r="L106" s="169">
        <f>K106/F106</f>
        <v>0.5729870032103811</v>
      </c>
      <c r="M106" s="125" t="s">
        <v>192</v>
      </c>
      <c r="N106" s="36"/>
    </row>
    <row r="107" spans="1:14" ht="63" customHeight="1">
      <c r="A107" s="250"/>
      <c r="B107" s="253"/>
      <c r="C107" s="197" t="s">
        <v>30</v>
      </c>
      <c r="D107" s="31">
        <v>750.2</v>
      </c>
      <c r="E107" s="31">
        <v>750.14</v>
      </c>
      <c r="F107" s="198"/>
      <c r="G107" s="206" t="s">
        <v>164</v>
      </c>
      <c r="H107" s="30" t="s">
        <v>57</v>
      </c>
      <c r="I107" s="24" t="s">
        <v>250</v>
      </c>
      <c r="J107" s="24" t="s">
        <v>251</v>
      </c>
      <c r="K107" s="135">
        <f>J107/I107*100</f>
        <v>0</v>
      </c>
      <c r="L107" s="208"/>
      <c r="M107" s="121"/>
      <c r="N107" s="36"/>
    </row>
    <row r="108" spans="1:14" ht="126" customHeight="1">
      <c r="A108" s="250"/>
      <c r="B108" s="253"/>
      <c r="C108" s="197"/>
      <c r="D108" s="31"/>
      <c r="E108" s="31"/>
      <c r="F108" s="198"/>
      <c r="G108" s="206" t="s">
        <v>255</v>
      </c>
      <c r="H108" s="30" t="s">
        <v>9</v>
      </c>
      <c r="I108" s="30" t="s">
        <v>256</v>
      </c>
      <c r="J108" s="30" t="s">
        <v>256</v>
      </c>
      <c r="K108" s="135">
        <f>J108/I108*100</f>
        <v>100</v>
      </c>
      <c r="L108" s="208"/>
      <c r="M108" s="121"/>
      <c r="N108" s="36"/>
    </row>
    <row r="109" spans="1:14" ht="54.75" customHeight="1">
      <c r="A109" s="251"/>
      <c r="B109" s="254"/>
      <c r="C109" s="161" t="s">
        <v>29</v>
      </c>
      <c r="D109" s="9">
        <v>0</v>
      </c>
      <c r="E109" s="9">
        <v>0</v>
      </c>
      <c r="F109" s="6"/>
      <c r="G109" s="206" t="s">
        <v>252</v>
      </c>
      <c r="H109" s="30" t="s">
        <v>57</v>
      </c>
      <c r="I109" s="30" t="s">
        <v>253</v>
      </c>
      <c r="J109" s="30" t="s">
        <v>254</v>
      </c>
      <c r="K109" s="135">
        <f>J109/I109*100</f>
        <v>71.88235294117648</v>
      </c>
      <c r="L109" s="208"/>
      <c r="M109" s="121"/>
      <c r="N109" s="36"/>
    </row>
    <row r="110" spans="1:14" ht="42.75" customHeight="1">
      <c r="A110" s="225" t="s">
        <v>167</v>
      </c>
      <c r="B110" s="228" t="s">
        <v>90</v>
      </c>
      <c r="C110" s="5" t="s">
        <v>31</v>
      </c>
      <c r="D110" s="28">
        <f>D111+D112</f>
        <v>688.79</v>
      </c>
      <c r="E110" s="28">
        <f>E111+E112</f>
        <v>688.79</v>
      </c>
      <c r="F110" s="7">
        <f>E110/D110*100</f>
        <v>100</v>
      </c>
      <c r="G110" s="83"/>
      <c r="H110" s="2"/>
      <c r="I110" s="83"/>
      <c r="J110" s="83"/>
      <c r="K110" s="124">
        <f>AVERAGE(K111:K112)</f>
        <v>100</v>
      </c>
      <c r="L110" s="124">
        <f>K110/F110</f>
        <v>1</v>
      </c>
      <c r="M110" s="125" t="s">
        <v>14</v>
      </c>
      <c r="N110" s="36"/>
    </row>
    <row r="111" spans="1:14" ht="30" customHeight="1">
      <c r="A111" s="225"/>
      <c r="B111" s="228"/>
      <c r="C111" s="8" t="s">
        <v>30</v>
      </c>
      <c r="D111" s="9">
        <v>688.79</v>
      </c>
      <c r="E111" s="9">
        <v>688.79</v>
      </c>
      <c r="F111" s="5"/>
      <c r="G111" s="2" t="s">
        <v>248</v>
      </c>
      <c r="H111" s="4" t="s">
        <v>8</v>
      </c>
      <c r="I111" s="158">
        <v>12</v>
      </c>
      <c r="J111" s="158">
        <v>12</v>
      </c>
      <c r="K111" s="121">
        <f>J111/I111*100</f>
        <v>100</v>
      </c>
      <c r="L111" s="120"/>
      <c r="M111" s="121"/>
      <c r="N111" s="36"/>
    </row>
    <row r="112" spans="1:14" ht="39.75" customHeight="1">
      <c r="A112" s="101"/>
      <c r="B112" s="60"/>
      <c r="C112" s="22" t="s">
        <v>29</v>
      </c>
      <c r="D112" s="31">
        <v>0</v>
      </c>
      <c r="E112" s="31">
        <v>0</v>
      </c>
      <c r="F112" s="151"/>
      <c r="G112" s="11" t="s">
        <v>249</v>
      </c>
      <c r="H112" s="13" t="s">
        <v>8</v>
      </c>
      <c r="I112" s="159">
        <v>1</v>
      </c>
      <c r="J112" s="159">
        <v>1</v>
      </c>
      <c r="K112" s="135">
        <f>J112/I112*100</f>
        <v>100</v>
      </c>
      <c r="L112" s="138"/>
      <c r="M112" s="135"/>
      <c r="N112" s="36"/>
    </row>
    <row r="113" spans="1:14" ht="39" customHeight="1">
      <c r="A113" s="232" t="s">
        <v>168</v>
      </c>
      <c r="B113" s="226" t="s">
        <v>75</v>
      </c>
      <c r="C113" s="5" t="s">
        <v>31</v>
      </c>
      <c r="D113" s="28">
        <f>D114</f>
        <v>750</v>
      </c>
      <c r="E113" s="28">
        <f>E114</f>
        <v>750</v>
      </c>
      <c r="F113" s="7">
        <f>E113/D113*100</f>
        <v>100</v>
      </c>
      <c r="G113" s="65"/>
      <c r="H113" s="6"/>
      <c r="I113" s="65"/>
      <c r="J113" s="65"/>
      <c r="K113" s="124">
        <f>AVERAGE(K114:K118)</f>
        <v>100</v>
      </c>
      <c r="L113" s="124">
        <f>K113/F113</f>
        <v>1</v>
      </c>
      <c r="M113" s="125" t="s">
        <v>14</v>
      </c>
      <c r="N113" s="36"/>
    </row>
    <row r="114" spans="1:14" ht="48" customHeight="1">
      <c r="A114" s="233"/>
      <c r="B114" s="227"/>
      <c r="C114" s="8" t="s">
        <v>30</v>
      </c>
      <c r="D114" s="9">
        <v>750</v>
      </c>
      <c r="E114" s="9">
        <v>750</v>
      </c>
      <c r="F114" s="5"/>
      <c r="G114" s="39" t="s">
        <v>241</v>
      </c>
      <c r="H114" s="4" t="s">
        <v>11</v>
      </c>
      <c r="I114" s="13">
        <v>56073</v>
      </c>
      <c r="J114" s="13">
        <v>56073</v>
      </c>
      <c r="K114" s="121">
        <f>J114/I114*100</f>
        <v>100</v>
      </c>
      <c r="L114" s="138"/>
      <c r="M114" s="139"/>
      <c r="N114" s="36"/>
    </row>
    <row r="115" spans="1:14" ht="36" customHeight="1">
      <c r="A115" s="233"/>
      <c r="B115" s="227"/>
      <c r="C115" s="44"/>
      <c r="D115" s="44"/>
      <c r="E115" s="44"/>
      <c r="F115" s="44"/>
      <c r="G115" s="12" t="s">
        <v>76</v>
      </c>
      <c r="H115" s="2" t="s">
        <v>21</v>
      </c>
      <c r="I115" s="4">
        <v>205.4</v>
      </c>
      <c r="J115" s="4">
        <v>205.4</v>
      </c>
      <c r="K115" s="121">
        <f>J115/I115*100</f>
        <v>100</v>
      </c>
      <c r="L115" s="120"/>
      <c r="M115" s="14"/>
      <c r="N115" s="36"/>
    </row>
    <row r="116" spans="1:14" ht="24.75" customHeight="1">
      <c r="A116" s="233"/>
      <c r="B116" s="227"/>
      <c r="C116" s="44"/>
      <c r="D116" s="44"/>
      <c r="E116" s="44"/>
      <c r="F116" s="44"/>
      <c r="G116" s="12" t="s">
        <v>3</v>
      </c>
      <c r="H116" s="4" t="s">
        <v>8</v>
      </c>
      <c r="I116" s="4">
        <v>36</v>
      </c>
      <c r="J116" s="4">
        <v>36</v>
      </c>
      <c r="K116" s="121">
        <f>J116/I116*100</f>
        <v>100</v>
      </c>
      <c r="L116" s="120"/>
      <c r="M116" s="14"/>
      <c r="N116" s="36"/>
    </row>
    <row r="117" spans="1:14" ht="47.25" customHeight="1">
      <c r="A117" s="233"/>
      <c r="B117" s="227"/>
      <c r="C117" s="103"/>
      <c r="D117" s="103"/>
      <c r="E117" s="103"/>
      <c r="F117" s="103"/>
      <c r="G117" s="12" t="s">
        <v>242</v>
      </c>
      <c r="H117" s="4" t="s">
        <v>8</v>
      </c>
      <c r="I117" s="13">
        <v>3</v>
      </c>
      <c r="J117" s="13">
        <v>3</v>
      </c>
      <c r="K117" s="135">
        <f>J117/I117*100</f>
        <v>100</v>
      </c>
      <c r="L117" s="138"/>
      <c r="M117" s="139"/>
      <c r="N117" s="36"/>
    </row>
    <row r="118" spans="1:14" ht="45.75" customHeight="1">
      <c r="A118" s="233"/>
      <c r="B118" s="227"/>
      <c r="C118" s="44"/>
      <c r="D118" s="44"/>
      <c r="E118" s="44"/>
      <c r="F118" s="44"/>
      <c r="G118" s="12" t="s">
        <v>140</v>
      </c>
      <c r="H118" s="13" t="s">
        <v>77</v>
      </c>
      <c r="I118" s="4">
        <v>133.6</v>
      </c>
      <c r="J118" s="4">
        <v>133.6</v>
      </c>
      <c r="K118" s="121">
        <f>J118/I118*100</f>
        <v>100</v>
      </c>
      <c r="L118" s="120"/>
      <c r="M118" s="14"/>
      <c r="N118" s="36"/>
    </row>
    <row r="119" spans="1:14" ht="40.5" customHeight="1">
      <c r="A119" s="232" t="s">
        <v>169</v>
      </c>
      <c r="B119" s="226" t="s">
        <v>64</v>
      </c>
      <c r="C119" s="5" t="s">
        <v>31</v>
      </c>
      <c r="D119" s="28">
        <f>D120</f>
        <v>6282.632</v>
      </c>
      <c r="E119" s="28">
        <f>E120</f>
        <v>1197.407</v>
      </c>
      <c r="F119" s="7">
        <f>E119/D119*100</f>
        <v>19.059002660031656</v>
      </c>
      <c r="G119" s="83"/>
      <c r="H119" s="2"/>
      <c r="I119" s="43"/>
      <c r="J119" s="47"/>
      <c r="K119" s="124">
        <f>AVERAGE(K120:K122)</f>
        <v>66.66666666666667</v>
      </c>
      <c r="L119" s="124">
        <f>K119/F119</f>
        <v>3.497909510578553</v>
      </c>
      <c r="M119" s="125" t="s">
        <v>204</v>
      </c>
      <c r="N119" s="36"/>
    </row>
    <row r="120" spans="1:14" ht="39.75" customHeight="1">
      <c r="A120" s="233"/>
      <c r="B120" s="227"/>
      <c r="C120" s="8" t="s">
        <v>30</v>
      </c>
      <c r="D120" s="9">
        <v>6282.632</v>
      </c>
      <c r="E120" s="9">
        <v>1197.407</v>
      </c>
      <c r="F120" s="5"/>
      <c r="G120" s="2" t="s">
        <v>243</v>
      </c>
      <c r="H120" s="13" t="s">
        <v>8</v>
      </c>
      <c r="I120" s="4">
        <v>12</v>
      </c>
      <c r="J120" s="13">
        <v>12</v>
      </c>
      <c r="K120" s="135">
        <f>J120/I120*100</f>
        <v>100</v>
      </c>
      <c r="L120" s="120"/>
      <c r="M120" s="14"/>
      <c r="N120" s="36"/>
    </row>
    <row r="121" spans="1:14" ht="52.5" customHeight="1">
      <c r="A121" s="233"/>
      <c r="B121" s="227"/>
      <c r="C121" s="8"/>
      <c r="D121" s="9"/>
      <c r="E121" s="9"/>
      <c r="F121" s="5"/>
      <c r="G121" s="2" t="s">
        <v>244</v>
      </c>
      <c r="H121" s="13" t="s">
        <v>245</v>
      </c>
      <c r="I121" s="4">
        <v>1</v>
      </c>
      <c r="J121" s="13">
        <v>0</v>
      </c>
      <c r="K121" s="135">
        <f>J121/I121*100</f>
        <v>0</v>
      </c>
      <c r="L121" s="120"/>
      <c r="M121" s="14"/>
      <c r="N121" s="36"/>
    </row>
    <row r="122" spans="1:14" ht="48" customHeight="1">
      <c r="A122" s="233"/>
      <c r="B122" s="227"/>
      <c r="C122" s="5"/>
      <c r="D122" s="44"/>
      <c r="E122" s="5"/>
      <c r="F122" s="5"/>
      <c r="G122" s="2" t="s">
        <v>65</v>
      </c>
      <c r="H122" s="13" t="s">
        <v>8</v>
      </c>
      <c r="I122" s="4">
        <v>9</v>
      </c>
      <c r="J122" s="13">
        <v>9</v>
      </c>
      <c r="K122" s="135">
        <f>J122/I122*100</f>
        <v>100</v>
      </c>
      <c r="L122" s="120"/>
      <c r="M122" s="14"/>
      <c r="N122" s="36"/>
    </row>
    <row r="123" spans="1:14" ht="43.5" customHeight="1">
      <c r="A123" s="225" t="s">
        <v>162</v>
      </c>
      <c r="B123" s="228" t="s">
        <v>60</v>
      </c>
      <c r="C123" s="5" t="s">
        <v>31</v>
      </c>
      <c r="D123" s="194">
        <f>D124+D125+D126+D127</f>
        <v>38075.15789</v>
      </c>
      <c r="E123" s="194">
        <f>E124+E125+E126+E127</f>
        <v>38075.157999999996</v>
      </c>
      <c r="F123" s="7">
        <f>E123/D123*100</f>
        <v>100.00000028890226</v>
      </c>
      <c r="G123" s="2"/>
      <c r="H123" s="4"/>
      <c r="I123" s="43"/>
      <c r="J123" s="43"/>
      <c r="K123" s="124">
        <f>AVERAGE(K124:K127)</f>
        <v>100</v>
      </c>
      <c r="L123" s="124">
        <f>K123/F123</f>
        <v>0.9999999971109774</v>
      </c>
      <c r="M123" s="125" t="s">
        <v>14</v>
      </c>
      <c r="N123" s="36"/>
    </row>
    <row r="124" spans="1:14" ht="63.75" customHeight="1">
      <c r="A124" s="225"/>
      <c r="B124" s="228"/>
      <c r="C124" s="8" t="s">
        <v>30</v>
      </c>
      <c r="D124" s="192">
        <v>6653.75789</v>
      </c>
      <c r="E124" s="192">
        <v>6653.75765</v>
      </c>
      <c r="F124" s="44"/>
      <c r="G124" s="2" t="s">
        <v>46</v>
      </c>
      <c r="H124" s="4" t="s">
        <v>8</v>
      </c>
      <c r="I124" s="4">
        <v>3</v>
      </c>
      <c r="J124" s="4">
        <v>3</v>
      </c>
      <c r="K124" s="121">
        <f>AVERAGE(K125:K127)</f>
        <v>100</v>
      </c>
      <c r="L124" s="120"/>
      <c r="M124" s="134"/>
      <c r="N124" s="36"/>
    </row>
    <row r="125" spans="1:14" ht="54.75" customHeight="1">
      <c r="A125" s="225"/>
      <c r="B125" s="228"/>
      <c r="C125" s="8" t="s">
        <v>28</v>
      </c>
      <c r="D125" s="192">
        <v>29878.6</v>
      </c>
      <c r="E125" s="192">
        <v>29878.59989</v>
      </c>
      <c r="F125" s="44"/>
      <c r="G125" s="2" t="s">
        <v>246</v>
      </c>
      <c r="H125" s="4" t="s">
        <v>8</v>
      </c>
      <c r="I125" s="4">
        <v>3</v>
      </c>
      <c r="J125" s="4">
        <v>3</v>
      </c>
      <c r="K125" s="121">
        <f>J125/I125*100</f>
        <v>100</v>
      </c>
      <c r="L125" s="120"/>
      <c r="M125" s="134"/>
      <c r="N125" s="36"/>
    </row>
    <row r="126" spans="1:14" ht="39.75" customHeight="1">
      <c r="A126" s="101"/>
      <c r="B126" s="60"/>
      <c r="C126" s="22" t="s">
        <v>29</v>
      </c>
      <c r="D126" s="193">
        <v>1542.8</v>
      </c>
      <c r="E126" s="193">
        <v>1542.80046</v>
      </c>
      <c r="F126" s="151"/>
      <c r="G126" s="88"/>
      <c r="H126" s="13"/>
      <c r="I126" s="13"/>
      <c r="J126" s="15"/>
      <c r="K126" s="135"/>
      <c r="L126" s="138"/>
      <c r="M126" s="189"/>
      <c r="N126" s="36"/>
    </row>
    <row r="127" spans="1:14" ht="33.75" customHeight="1">
      <c r="A127" s="102"/>
      <c r="B127" s="63"/>
      <c r="C127" s="131" t="s">
        <v>55</v>
      </c>
      <c r="D127" s="191">
        <v>0</v>
      </c>
      <c r="E127" s="191">
        <v>0</v>
      </c>
      <c r="F127" s="182"/>
      <c r="G127" s="104"/>
      <c r="H127" s="29"/>
      <c r="I127" s="29"/>
      <c r="J127" s="13"/>
      <c r="K127" s="121"/>
      <c r="L127" s="136"/>
      <c r="M127" s="137"/>
      <c r="N127" s="36"/>
    </row>
    <row r="128" spans="1:14" ht="18.75" customHeight="1">
      <c r="A128" s="245" t="s">
        <v>19</v>
      </c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7"/>
      <c r="N128" s="36"/>
    </row>
    <row r="129" spans="1:14" ht="42" customHeight="1">
      <c r="A129" s="232" t="s">
        <v>170</v>
      </c>
      <c r="B129" s="226" t="s">
        <v>78</v>
      </c>
      <c r="C129" s="5" t="s">
        <v>31</v>
      </c>
      <c r="D129" s="28">
        <f>SUM(D130:D136)</f>
        <v>26955.319</v>
      </c>
      <c r="E129" s="28">
        <f>E130+E131+E132+E133+E134+E135+E136</f>
        <v>16939.201</v>
      </c>
      <c r="F129" s="7">
        <f>E129/D129*100</f>
        <v>62.841775309726444</v>
      </c>
      <c r="G129" s="2"/>
      <c r="H129" s="24"/>
      <c r="I129" s="24"/>
      <c r="J129" s="24"/>
      <c r="K129" s="124">
        <f>AVERAGE(K130:K136)</f>
        <v>83.33333333333333</v>
      </c>
      <c r="L129" s="124">
        <f>K129/F129</f>
        <v>1.3260817811497325</v>
      </c>
      <c r="M129" s="125" t="s">
        <v>226</v>
      </c>
      <c r="N129" s="36"/>
    </row>
    <row r="130" spans="1:15" ht="30" customHeight="1">
      <c r="A130" s="233"/>
      <c r="B130" s="227"/>
      <c r="C130" s="8" t="s">
        <v>30</v>
      </c>
      <c r="D130" s="4">
        <v>15.22</v>
      </c>
      <c r="E130" s="9">
        <v>15.2</v>
      </c>
      <c r="F130" s="5"/>
      <c r="G130" s="267" t="s">
        <v>186</v>
      </c>
      <c r="H130" s="242" t="s">
        <v>79</v>
      </c>
      <c r="I130" s="244">
        <v>1380</v>
      </c>
      <c r="J130" s="244">
        <v>1380</v>
      </c>
      <c r="K130" s="248">
        <f>J130/I130*100</f>
        <v>100</v>
      </c>
      <c r="L130" s="244"/>
      <c r="M130" s="223"/>
      <c r="N130" s="36"/>
      <c r="O130" s="27"/>
    </row>
    <row r="131" spans="1:15" ht="39.75" customHeight="1">
      <c r="A131" s="233"/>
      <c r="B131" s="227"/>
      <c r="C131" s="8" t="s">
        <v>29</v>
      </c>
      <c r="D131" s="4">
        <v>15184.74</v>
      </c>
      <c r="E131" s="9">
        <v>15184.737</v>
      </c>
      <c r="F131" s="5"/>
      <c r="G131" s="268"/>
      <c r="H131" s="243"/>
      <c r="I131" s="224"/>
      <c r="J131" s="224"/>
      <c r="K131" s="224"/>
      <c r="L131" s="224"/>
      <c r="M131" s="224"/>
      <c r="N131" s="36"/>
      <c r="O131" s="27"/>
    </row>
    <row r="132" spans="1:15" ht="32.25" customHeight="1">
      <c r="A132" s="233"/>
      <c r="B132" s="227"/>
      <c r="C132" s="8" t="s">
        <v>30</v>
      </c>
      <c r="D132" s="9">
        <v>921.926</v>
      </c>
      <c r="E132" s="9">
        <v>921.926</v>
      </c>
      <c r="F132" s="5"/>
      <c r="G132" s="115" t="s">
        <v>187</v>
      </c>
      <c r="H132" s="4" t="s">
        <v>79</v>
      </c>
      <c r="I132" s="120">
        <v>63</v>
      </c>
      <c r="J132" s="120">
        <v>63</v>
      </c>
      <c r="K132" s="121">
        <f>J132/I132*100</f>
        <v>100</v>
      </c>
      <c r="L132" s="120"/>
      <c r="M132" s="122"/>
      <c r="N132" s="35"/>
      <c r="O132" s="27"/>
    </row>
    <row r="133" spans="1:15" ht="44.25" customHeight="1">
      <c r="A133" s="233"/>
      <c r="B133" s="227"/>
      <c r="C133" s="8" t="s">
        <v>30</v>
      </c>
      <c r="D133" s="9">
        <v>210.027</v>
      </c>
      <c r="E133" s="9">
        <v>210.027</v>
      </c>
      <c r="F133" s="5"/>
      <c r="G133" s="115" t="s">
        <v>188</v>
      </c>
      <c r="H133" s="4" t="s">
        <v>13</v>
      </c>
      <c r="I133" s="120">
        <v>3</v>
      </c>
      <c r="J133" s="120">
        <v>3</v>
      </c>
      <c r="K133" s="121">
        <f>J133/I133*100</f>
        <v>100</v>
      </c>
      <c r="L133" s="120"/>
      <c r="M133" s="122"/>
      <c r="N133" s="123"/>
      <c r="O133" s="27"/>
    </row>
    <row r="134" spans="1:15" ht="42" customHeight="1">
      <c r="A134" s="233"/>
      <c r="B134" s="227"/>
      <c r="C134" s="8" t="s">
        <v>30</v>
      </c>
      <c r="D134" s="9">
        <v>39.819</v>
      </c>
      <c r="E134" s="9">
        <v>39.787</v>
      </c>
      <c r="F134" s="5"/>
      <c r="G134" s="116" t="s">
        <v>189</v>
      </c>
      <c r="H134" s="4" t="s">
        <v>13</v>
      </c>
      <c r="I134" s="120">
        <v>1</v>
      </c>
      <c r="J134" s="120">
        <v>1</v>
      </c>
      <c r="K134" s="121">
        <f>J134/I134*100</f>
        <v>100</v>
      </c>
      <c r="L134" s="120"/>
      <c r="M134" s="122"/>
      <c r="N134" s="35"/>
      <c r="O134" s="27"/>
    </row>
    <row r="135" spans="1:15" ht="54" customHeight="1">
      <c r="A135" s="233"/>
      <c r="B135" s="227"/>
      <c r="C135" s="8" t="s">
        <v>30</v>
      </c>
      <c r="D135" s="9">
        <v>590.855</v>
      </c>
      <c r="E135" s="9">
        <v>567.524</v>
      </c>
      <c r="F135" s="5"/>
      <c r="G135" s="117" t="s">
        <v>190</v>
      </c>
      <c r="H135" s="4" t="s">
        <v>13</v>
      </c>
      <c r="I135" s="120">
        <v>1</v>
      </c>
      <c r="J135" s="120">
        <v>1</v>
      </c>
      <c r="K135" s="121">
        <f>J135/I135*100</f>
        <v>100</v>
      </c>
      <c r="L135" s="120"/>
      <c r="M135" s="122"/>
      <c r="N135" s="35"/>
      <c r="O135" s="27"/>
    </row>
    <row r="136" spans="1:15" ht="42" customHeight="1">
      <c r="A136" s="233"/>
      <c r="B136" s="227"/>
      <c r="C136" s="8" t="s">
        <v>30</v>
      </c>
      <c r="D136" s="9">
        <v>9992.732</v>
      </c>
      <c r="E136" s="9">
        <v>0</v>
      </c>
      <c r="F136" s="5"/>
      <c r="G136" s="116" t="s">
        <v>185</v>
      </c>
      <c r="H136" s="4" t="s">
        <v>8</v>
      </c>
      <c r="I136" s="120">
        <v>1</v>
      </c>
      <c r="J136" s="120">
        <v>0</v>
      </c>
      <c r="K136" s="121">
        <f>J136/I136*100</f>
        <v>0</v>
      </c>
      <c r="L136" s="120"/>
      <c r="M136" s="122"/>
      <c r="N136" s="35"/>
      <c r="O136" s="27"/>
    </row>
    <row r="137" spans="1:14" ht="42" customHeight="1">
      <c r="A137" s="232" t="s">
        <v>58</v>
      </c>
      <c r="B137" s="226" t="s">
        <v>74</v>
      </c>
      <c r="C137" s="5" t="s">
        <v>31</v>
      </c>
      <c r="D137" s="28">
        <f>D138+D139</f>
        <v>719.25</v>
      </c>
      <c r="E137" s="28">
        <f>E138+E139</f>
        <v>598.447</v>
      </c>
      <c r="F137" s="7">
        <f>E137/D137*100</f>
        <v>83.20431004518596</v>
      </c>
      <c r="G137" s="2"/>
      <c r="H137" s="2"/>
      <c r="I137" s="2"/>
      <c r="J137" s="2"/>
      <c r="K137" s="124">
        <f>AVERAGE(K138:K139)</f>
        <v>55</v>
      </c>
      <c r="L137" s="124">
        <f>K137/F137</f>
        <v>0.6610234490272321</v>
      </c>
      <c r="M137" s="125" t="s">
        <v>192</v>
      </c>
      <c r="N137" s="35"/>
    </row>
    <row r="138" spans="1:14" ht="87" customHeight="1">
      <c r="A138" s="233"/>
      <c r="B138" s="227"/>
      <c r="C138" s="8" t="s">
        <v>30</v>
      </c>
      <c r="D138" s="9">
        <v>600</v>
      </c>
      <c r="E138" s="9">
        <v>479.197</v>
      </c>
      <c r="F138" s="5"/>
      <c r="G138" s="2" t="s">
        <v>191</v>
      </c>
      <c r="H138" s="4" t="s">
        <v>8</v>
      </c>
      <c r="I138" s="4">
        <v>6</v>
      </c>
      <c r="J138" s="4">
        <v>6</v>
      </c>
      <c r="K138" s="121">
        <f>J138/I138*100</f>
        <v>100</v>
      </c>
      <c r="L138" s="120"/>
      <c r="M138" s="121"/>
      <c r="N138" s="35"/>
    </row>
    <row r="139" spans="1:14" ht="51" customHeight="1">
      <c r="A139" s="233"/>
      <c r="B139" s="227"/>
      <c r="C139" s="8" t="s">
        <v>30</v>
      </c>
      <c r="D139" s="9">
        <v>119.25</v>
      </c>
      <c r="E139" s="9">
        <v>119.25</v>
      </c>
      <c r="F139" s="5"/>
      <c r="G139" s="2" t="s">
        <v>44</v>
      </c>
      <c r="H139" s="4" t="s">
        <v>8</v>
      </c>
      <c r="I139" s="4">
        <v>20</v>
      </c>
      <c r="J139" s="4">
        <v>2</v>
      </c>
      <c r="K139" s="121">
        <f>J139/I139*100</f>
        <v>10</v>
      </c>
      <c r="L139" s="120"/>
      <c r="M139" s="121"/>
      <c r="N139" s="35"/>
    </row>
    <row r="140" spans="1:14" ht="40.5" customHeight="1">
      <c r="A140" s="258">
        <v>16</v>
      </c>
      <c r="B140" s="228" t="s">
        <v>98</v>
      </c>
      <c r="C140" s="5" t="s">
        <v>31</v>
      </c>
      <c r="D140" s="28">
        <f>D141+D142+D143+D144+D145+D146+D147+D148+D149+D150+D151</f>
        <v>63993.365000000005</v>
      </c>
      <c r="E140" s="28">
        <f>E141+E142+E143+E144+E145+E146+E147+E148+E149+E150+E151</f>
        <v>32696.836</v>
      </c>
      <c r="F140" s="7">
        <f>E140/D140*100</f>
        <v>51.09410327148759</v>
      </c>
      <c r="G140" s="2"/>
      <c r="H140" s="2"/>
      <c r="I140" s="2"/>
      <c r="J140" s="2"/>
      <c r="K140" s="124">
        <f>AVERAGE(K141:K151)</f>
        <v>85.32778328066081</v>
      </c>
      <c r="L140" s="124">
        <f>K140/F140</f>
        <v>1.6700123461854919</v>
      </c>
      <c r="M140" s="125" t="s">
        <v>204</v>
      </c>
      <c r="N140" s="35"/>
    </row>
    <row r="141" spans="1:14" ht="79.5" customHeight="1">
      <c r="A141" s="258"/>
      <c r="B141" s="228"/>
      <c r="C141" s="8" t="s">
        <v>30</v>
      </c>
      <c r="D141" s="9">
        <v>800.814</v>
      </c>
      <c r="E141" s="9">
        <v>800.814</v>
      </c>
      <c r="F141" s="44"/>
      <c r="G141" s="129" t="s">
        <v>193</v>
      </c>
      <c r="H141" s="13" t="s">
        <v>57</v>
      </c>
      <c r="I141" s="4">
        <v>680</v>
      </c>
      <c r="J141" s="4">
        <v>680</v>
      </c>
      <c r="K141" s="121">
        <f aca="true" t="shared" si="3" ref="K141:K151">J141/I141*100</f>
        <v>100</v>
      </c>
      <c r="L141" s="120"/>
      <c r="M141" s="134"/>
      <c r="N141" s="35"/>
    </row>
    <row r="142" spans="1:14" ht="51" customHeight="1">
      <c r="A142" s="59"/>
      <c r="B142" s="130"/>
      <c r="C142" s="131" t="s">
        <v>29</v>
      </c>
      <c r="D142" s="133">
        <v>716.4</v>
      </c>
      <c r="E142" s="133">
        <v>706.587</v>
      </c>
      <c r="F142" s="103"/>
      <c r="G142" s="2" t="s">
        <v>194</v>
      </c>
      <c r="H142" s="13" t="s">
        <v>57</v>
      </c>
      <c r="I142" s="13">
        <v>1</v>
      </c>
      <c r="J142" s="13">
        <v>1</v>
      </c>
      <c r="K142" s="135">
        <f t="shared" si="3"/>
        <v>100</v>
      </c>
      <c r="L142" s="136"/>
      <c r="M142" s="137"/>
      <c r="N142" s="35"/>
    </row>
    <row r="143" spans="1:14" ht="48.75" customHeight="1">
      <c r="A143" s="59"/>
      <c r="B143" s="130"/>
      <c r="C143" s="8" t="s">
        <v>30</v>
      </c>
      <c r="D143" s="9">
        <v>120</v>
      </c>
      <c r="E143" s="9">
        <v>120</v>
      </c>
      <c r="F143" s="44"/>
      <c r="G143" s="126" t="s">
        <v>195</v>
      </c>
      <c r="H143" s="4" t="s">
        <v>8</v>
      </c>
      <c r="I143" s="4">
        <v>2</v>
      </c>
      <c r="J143" s="4">
        <v>2</v>
      </c>
      <c r="K143" s="121">
        <f t="shared" si="3"/>
        <v>100</v>
      </c>
      <c r="L143" s="120"/>
      <c r="M143" s="134"/>
      <c r="N143" s="35"/>
    </row>
    <row r="144" spans="1:14" ht="46.5" customHeight="1">
      <c r="A144" s="59"/>
      <c r="B144" s="130"/>
      <c r="C144" s="8" t="s">
        <v>30</v>
      </c>
      <c r="D144" s="9">
        <v>200</v>
      </c>
      <c r="E144" s="9">
        <v>200</v>
      </c>
      <c r="F144" s="44"/>
      <c r="G144" s="126" t="s">
        <v>196</v>
      </c>
      <c r="H144" s="4" t="s">
        <v>8</v>
      </c>
      <c r="I144" s="4">
        <v>3</v>
      </c>
      <c r="J144" s="4">
        <v>3</v>
      </c>
      <c r="K144" s="121">
        <f t="shared" si="3"/>
        <v>100</v>
      </c>
      <c r="L144" s="120"/>
      <c r="M144" s="134"/>
      <c r="N144" s="35"/>
    </row>
    <row r="145" spans="1:14" ht="33" customHeight="1">
      <c r="A145" s="59"/>
      <c r="B145" s="130"/>
      <c r="C145" s="8" t="s">
        <v>30</v>
      </c>
      <c r="D145" s="9">
        <v>1000</v>
      </c>
      <c r="E145" s="9">
        <v>0</v>
      </c>
      <c r="F145" s="44"/>
      <c r="G145" s="127" t="s">
        <v>197</v>
      </c>
      <c r="H145" s="4"/>
      <c r="I145" s="4">
        <v>4</v>
      </c>
      <c r="J145" s="4">
        <v>0</v>
      </c>
      <c r="K145" s="121">
        <f t="shared" si="3"/>
        <v>0</v>
      </c>
      <c r="L145" s="120"/>
      <c r="M145" s="134"/>
      <c r="N145" s="35"/>
    </row>
    <row r="146" spans="1:14" ht="32.25" customHeight="1">
      <c r="A146" s="59"/>
      <c r="B146" s="130"/>
      <c r="C146" s="131" t="s">
        <v>29</v>
      </c>
      <c r="D146" s="9">
        <v>3811.13</v>
      </c>
      <c r="E146" s="9">
        <v>3811.13</v>
      </c>
      <c r="F146" s="44"/>
      <c r="G146" s="127" t="s">
        <v>198</v>
      </c>
      <c r="H146" s="4"/>
      <c r="I146" s="4">
        <v>71.01</v>
      </c>
      <c r="J146" s="4">
        <v>71.01</v>
      </c>
      <c r="K146" s="121">
        <f t="shared" si="3"/>
        <v>100</v>
      </c>
      <c r="L146" s="120"/>
      <c r="M146" s="134"/>
      <c r="N146" s="35"/>
    </row>
    <row r="147" spans="1:14" ht="27" customHeight="1">
      <c r="A147" s="59"/>
      <c r="B147" s="130"/>
      <c r="C147" s="8" t="s">
        <v>30</v>
      </c>
      <c r="D147" s="9">
        <v>200.586</v>
      </c>
      <c r="E147" s="9">
        <v>200.586</v>
      </c>
      <c r="F147" s="44"/>
      <c r="G147" s="127" t="s">
        <v>199</v>
      </c>
      <c r="H147" s="4"/>
      <c r="I147" s="4">
        <v>93.58</v>
      </c>
      <c r="J147" s="4">
        <v>93.58</v>
      </c>
      <c r="K147" s="121">
        <f t="shared" si="3"/>
        <v>100</v>
      </c>
      <c r="L147" s="120"/>
      <c r="M147" s="134"/>
      <c r="N147" s="35"/>
    </row>
    <row r="148" spans="1:14" ht="60" customHeight="1">
      <c r="A148" s="59"/>
      <c r="B148" s="130"/>
      <c r="C148" s="8" t="s">
        <v>30</v>
      </c>
      <c r="D148" s="9">
        <v>72</v>
      </c>
      <c r="E148" s="9">
        <v>72</v>
      </c>
      <c r="F148" s="44"/>
      <c r="G148" s="128" t="s">
        <v>200</v>
      </c>
      <c r="H148" s="4"/>
      <c r="I148" s="4">
        <v>1</v>
      </c>
      <c r="J148" s="4">
        <v>1</v>
      </c>
      <c r="K148" s="121">
        <f t="shared" si="3"/>
        <v>100</v>
      </c>
      <c r="L148" s="120"/>
      <c r="M148" s="134"/>
      <c r="N148" s="35"/>
    </row>
    <row r="149" spans="1:14" ht="34.5" customHeight="1">
      <c r="A149" s="59"/>
      <c r="B149" s="130"/>
      <c r="C149" s="8" t="s">
        <v>30</v>
      </c>
      <c r="D149" s="9">
        <v>101.465</v>
      </c>
      <c r="E149" s="9">
        <v>101.465</v>
      </c>
      <c r="F149" s="44"/>
      <c r="G149" s="128" t="s">
        <v>201</v>
      </c>
      <c r="H149" s="4"/>
      <c r="I149" s="4">
        <v>1</v>
      </c>
      <c r="J149" s="4">
        <v>1</v>
      </c>
      <c r="K149" s="121">
        <f t="shared" si="3"/>
        <v>100</v>
      </c>
      <c r="L149" s="120"/>
      <c r="M149" s="134"/>
      <c r="N149" s="35"/>
    </row>
    <row r="150" spans="1:14" ht="39" customHeight="1">
      <c r="A150" s="59"/>
      <c r="B150" s="130"/>
      <c r="C150" s="8" t="s">
        <v>30</v>
      </c>
      <c r="D150" s="9">
        <v>6970.97</v>
      </c>
      <c r="E150" s="9">
        <v>3780.402</v>
      </c>
      <c r="F150" s="44"/>
      <c r="G150" s="128" t="s">
        <v>202</v>
      </c>
      <c r="H150" s="4"/>
      <c r="I150" s="4">
        <v>4</v>
      </c>
      <c r="J150" s="4">
        <v>2</v>
      </c>
      <c r="K150" s="121">
        <f t="shared" si="3"/>
        <v>50</v>
      </c>
      <c r="L150" s="120"/>
      <c r="M150" s="134"/>
      <c r="N150" s="35"/>
    </row>
    <row r="151" spans="1:14" ht="42" customHeight="1">
      <c r="A151" s="75"/>
      <c r="B151" s="132"/>
      <c r="C151" s="131" t="s">
        <v>29</v>
      </c>
      <c r="D151" s="9">
        <v>50000</v>
      </c>
      <c r="E151" s="9">
        <v>22903.852</v>
      </c>
      <c r="F151" s="44"/>
      <c r="G151" s="128" t="s">
        <v>203</v>
      </c>
      <c r="H151" s="4" t="s">
        <v>8</v>
      </c>
      <c r="I151" s="4">
        <v>13944.94</v>
      </c>
      <c r="J151" s="4">
        <v>12356</v>
      </c>
      <c r="K151" s="121">
        <f t="shared" si="3"/>
        <v>88.60561608726893</v>
      </c>
      <c r="L151" s="120"/>
      <c r="M151" s="134"/>
      <c r="N151" s="35"/>
    </row>
    <row r="152" spans="1:14" ht="18" customHeight="1">
      <c r="A152" s="255" t="s">
        <v>20</v>
      </c>
      <c r="B152" s="256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7"/>
      <c r="N152" s="36"/>
    </row>
    <row r="153" spans="1:15" ht="54.75" customHeight="1">
      <c r="A153" s="181" t="s">
        <v>51</v>
      </c>
      <c r="B153" s="140" t="s">
        <v>93</v>
      </c>
      <c r="C153" s="5" t="s">
        <v>31</v>
      </c>
      <c r="D153" s="28">
        <f>D154+D155+D156</f>
        <v>232.5</v>
      </c>
      <c r="E153" s="28">
        <f>E154+E155+E156</f>
        <v>165.246</v>
      </c>
      <c r="F153" s="7">
        <f>E153/D153*100</f>
        <v>71.07354838709678</v>
      </c>
      <c r="G153" s="16"/>
      <c r="H153" s="16"/>
      <c r="I153" s="105"/>
      <c r="J153" s="105"/>
      <c r="K153" s="124">
        <f>AVERAGE(K154:K156)</f>
        <v>33.333333333333336</v>
      </c>
      <c r="L153" s="124">
        <f>K153/F153</f>
        <v>0.4689977367076964</v>
      </c>
      <c r="M153" s="125" t="s">
        <v>145</v>
      </c>
      <c r="N153" s="36"/>
      <c r="O153" s="25">
        <v>2</v>
      </c>
    </row>
    <row r="154" spans="1:14" ht="60.75" customHeight="1">
      <c r="A154" s="238"/>
      <c r="B154" s="240"/>
      <c r="C154" s="141" t="s">
        <v>30</v>
      </c>
      <c r="D154" s="142">
        <v>182.5</v>
      </c>
      <c r="E154" s="142">
        <v>152.25</v>
      </c>
      <c r="F154" s="143"/>
      <c r="G154" s="129" t="s">
        <v>94</v>
      </c>
      <c r="H154" s="29" t="s">
        <v>12</v>
      </c>
      <c r="I154" s="136">
        <v>15.23</v>
      </c>
      <c r="J154" s="136">
        <v>15.23</v>
      </c>
      <c r="K154" s="119">
        <f>J154/I154*100</f>
        <v>100</v>
      </c>
      <c r="L154" s="136"/>
      <c r="M154" s="136"/>
      <c r="N154" s="35"/>
    </row>
    <row r="155" spans="1:14" ht="64.5" customHeight="1">
      <c r="A155" s="238"/>
      <c r="B155" s="240"/>
      <c r="C155" s="141" t="s">
        <v>30</v>
      </c>
      <c r="D155" s="142">
        <v>40</v>
      </c>
      <c r="E155" s="142">
        <v>12.996</v>
      </c>
      <c r="F155" s="143"/>
      <c r="G155" s="144" t="s">
        <v>54</v>
      </c>
      <c r="H155" s="33" t="s">
        <v>13</v>
      </c>
      <c r="I155" s="118">
        <v>2</v>
      </c>
      <c r="J155" s="120">
        <v>0</v>
      </c>
      <c r="K155" s="119">
        <f>J155/I155*100</f>
        <v>0</v>
      </c>
      <c r="L155" s="118"/>
      <c r="M155" s="118"/>
      <c r="N155" s="35"/>
    </row>
    <row r="156" spans="1:14" ht="33.75" customHeight="1">
      <c r="A156" s="239"/>
      <c r="B156" s="241"/>
      <c r="C156" s="141" t="s">
        <v>30</v>
      </c>
      <c r="D156" s="9">
        <v>10</v>
      </c>
      <c r="E156" s="9">
        <v>0</v>
      </c>
      <c r="F156" s="5"/>
      <c r="G156" s="2" t="s">
        <v>95</v>
      </c>
      <c r="H156" s="4" t="s">
        <v>8</v>
      </c>
      <c r="I156" s="120">
        <v>1</v>
      </c>
      <c r="J156" s="120">
        <v>0</v>
      </c>
      <c r="K156" s="119">
        <v>0</v>
      </c>
      <c r="L156" s="120"/>
      <c r="M156" s="120"/>
      <c r="N156" s="35"/>
    </row>
    <row r="157" spans="1:14" ht="18" customHeight="1">
      <c r="A157" s="245" t="s">
        <v>157</v>
      </c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7"/>
      <c r="N157" s="35"/>
    </row>
    <row r="158" spans="1:14" ht="39.75" customHeight="1">
      <c r="A158" s="225" t="s">
        <v>52</v>
      </c>
      <c r="B158" s="228" t="s">
        <v>158</v>
      </c>
      <c r="C158" s="5" t="s">
        <v>31</v>
      </c>
      <c r="D158" s="28">
        <f>D159</f>
        <v>250</v>
      </c>
      <c r="E158" s="28">
        <f>E159</f>
        <v>250</v>
      </c>
      <c r="F158" s="7">
        <f>E158/D158*100</f>
        <v>100</v>
      </c>
      <c r="G158" s="83"/>
      <c r="H158" s="4"/>
      <c r="I158" s="43"/>
      <c r="J158" s="47"/>
      <c r="K158" s="124">
        <f>AVERAGE(K159:K161)</f>
        <v>100</v>
      </c>
      <c r="L158" s="124">
        <f>K158/F158</f>
        <v>1</v>
      </c>
      <c r="M158" s="125" t="s">
        <v>14</v>
      </c>
      <c r="N158" s="35"/>
    </row>
    <row r="159" spans="1:14" ht="56.25" customHeight="1">
      <c r="A159" s="225"/>
      <c r="B159" s="228"/>
      <c r="C159" s="8" t="s">
        <v>30</v>
      </c>
      <c r="D159" s="9">
        <v>250</v>
      </c>
      <c r="E159" s="9">
        <v>250</v>
      </c>
      <c r="F159" s="5"/>
      <c r="G159" s="2" t="s">
        <v>159</v>
      </c>
      <c r="H159" s="4" t="s">
        <v>8</v>
      </c>
      <c r="I159" s="4">
        <v>1</v>
      </c>
      <c r="J159" s="4">
        <v>1</v>
      </c>
      <c r="K159" s="121">
        <f>J159/I159*100</f>
        <v>100</v>
      </c>
      <c r="L159" s="120"/>
      <c r="M159" s="121"/>
      <c r="N159" s="35"/>
    </row>
    <row r="160" spans="1:14" ht="65.25" customHeight="1">
      <c r="A160" s="225"/>
      <c r="B160" s="228"/>
      <c r="C160" s="8"/>
      <c r="D160" s="9"/>
      <c r="E160" s="9"/>
      <c r="F160" s="5"/>
      <c r="G160" s="2" t="s">
        <v>160</v>
      </c>
      <c r="H160" s="4" t="s">
        <v>8</v>
      </c>
      <c r="I160" s="4">
        <v>2</v>
      </c>
      <c r="J160" s="4">
        <v>2</v>
      </c>
      <c r="K160" s="121">
        <f>J160/I160*100</f>
        <v>100</v>
      </c>
      <c r="L160" s="120"/>
      <c r="M160" s="121"/>
      <c r="N160" s="35"/>
    </row>
    <row r="161" spans="1:14" ht="56.25" customHeight="1">
      <c r="A161" s="102"/>
      <c r="B161" s="63"/>
      <c r="C161" s="79"/>
      <c r="D161" s="94"/>
      <c r="E161" s="94"/>
      <c r="F161" s="76"/>
      <c r="G161" s="11" t="s">
        <v>161</v>
      </c>
      <c r="H161" s="13" t="s">
        <v>7</v>
      </c>
      <c r="I161" s="13">
        <v>350</v>
      </c>
      <c r="J161" s="13">
        <v>350</v>
      </c>
      <c r="K161" s="135">
        <f>J161/I161*100</f>
        <v>100</v>
      </c>
      <c r="L161" s="138"/>
      <c r="M161" s="183"/>
      <c r="N161" s="35"/>
    </row>
    <row r="162" spans="1:14" ht="43.5" customHeight="1">
      <c r="A162" s="262">
        <v>19</v>
      </c>
      <c r="B162" s="226" t="s">
        <v>99</v>
      </c>
      <c r="C162" s="5" t="s">
        <v>31</v>
      </c>
      <c r="D162" s="28">
        <f>D163+D164</f>
        <v>637.369</v>
      </c>
      <c r="E162" s="28">
        <f>E163+E164</f>
        <v>637.369</v>
      </c>
      <c r="F162" s="7">
        <f>E162/D162*100</f>
        <v>100</v>
      </c>
      <c r="G162" s="2"/>
      <c r="H162" s="4"/>
      <c r="I162" s="120"/>
      <c r="J162" s="120"/>
      <c r="K162" s="124">
        <f>AVERAGE(K163:K170)</f>
        <v>107.40167945480444</v>
      </c>
      <c r="L162" s="124">
        <f>K162/F162</f>
        <v>1.0740167945480443</v>
      </c>
      <c r="M162" s="184" t="s">
        <v>226</v>
      </c>
      <c r="N162" s="35"/>
    </row>
    <row r="163" spans="1:14" ht="81" customHeight="1">
      <c r="A163" s="263"/>
      <c r="B163" s="227"/>
      <c r="C163" s="22" t="s">
        <v>30</v>
      </c>
      <c r="D163" s="31">
        <v>637.369</v>
      </c>
      <c r="E163" s="31">
        <v>637.369</v>
      </c>
      <c r="F163" s="151"/>
      <c r="G163" s="11" t="s">
        <v>219</v>
      </c>
      <c r="H163" s="13" t="s">
        <v>7</v>
      </c>
      <c r="I163" s="138">
        <v>2400</v>
      </c>
      <c r="J163" s="138">
        <v>2455</v>
      </c>
      <c r="K163" s="135">
        <f aca="true" t="shared" si="4" ref="K163:K170">J163/I163*100</f>
        <v>102.29166666666667</v>
      </c>
      <c r="L163" s="11"/>
      <c r="M163" s="183"/>
      <c r="N163" s="35"/>
    </row>
    <row r="164" spans="1:14" ht="81.75" customHeight="1">
      <c r="A164" s="263"/>
      <c r="B164" s="227"/>
      <c r="C164" s="49"/>
      <c r="D164" s="61"/>
      <c r="E164" s="61"/>
      <c r="F164" s="44"/>
      <c r="G164" s="2" t="s">
        <v>225</v>
      </c>
      <c r="H164" s="13" t="s">
        <v>7</v>
      </c>
      <c r="I164" s="120">
        <v>1300</v>
      </c>
      <c r="J164" s="120">
        <v>1315</v>
      </c>
      <c r="K164" s="121">
        <f t="shared" si="4"/>
        <v>101.15384615384615</v>
      </c>
      <c r="L164" s="2"/>
      <c r="M164" s="183"/>
      <c r="N164" s="35"/>
    </row>
    <row r="165" spans="1:14" ht="81.75" customHeight="1">
      <c r="A165" s="263"/>
      <c r="B165" s="227"/>
      <c r="C165" s="49"/>
      <c r="D165" s="76"/>
      <c r="E165" s="76"/>
      <c r="F165" s="76"/>
      <c r="G165" s="11" t="s">
        <v>220</v>
      </c>
      <c r="H165" s="13" t="s">
        <v>7</v>
      </c>
      <c r="I165" s="138">
        <v>1300</v>
      </c>
      <c r="J165" s="138">
        <v>1450</v>
      </c>
      <c r="K165" s="135">
        <f t="shared" si="4"/>
        <v>111.53846153846155</v>
      </c>
      <c r="L165" s="11"/>
      <c r="M165" s="183"/>
      <c r="N165" s="35"/>
    </row>
    <row r="166" spans="1:14" ht="70.5" customHeight="1">
      <c r="A166" s="59"/>
      <c r="B166" s="60"/>
      <c r="C166" s="49"/>
      <c r="D166" s="76"/>
      <c r="E166" s="76"/>
      <c r="F166" s="76"/>
      <c r="G166" s="11" t="s">
        <v>222</v>
      </c>
      <c r="H166" s="13" t="s">
        <v>7</v>
      </c>
      <c r="I166" s="138">
        <v>2400</v>
      </c>
      <c r="J166" s="138">
        <v>2570</v>
      </c>
      <c r="K166" s="135">
        <f t="shared" si="4"/>
        <v>107.08333333333333</v>
      </c>
      <c r="L166" s="11"/>
      <c r="M166" s="183"/>
      <c r="N166" s="35"/>
    </row>
    <row r="167" spans="1:14" ht="69" customHeight="1">
      <c r="A167" s="59"/>
      <c r="B167" s="60"/>
      <c r="C167" s="49"/>
      <c r="D167" s="76"/>
      <c r="E167" s="76"/>
      <c r="F167" s="76"/>
      <c r="G167" s="11" t="s">
        <v>224</v>
      </c>
      <c r="H167" s="13" t="s">
        <v>7</v>
      </c>
      <c r="I167" s="138">
        <v>750</v>
      </c>
      <c r="J167" s="138">
        <v>996</v>
      </c>
      <c r="K167" s="135">
        <f t="shared" si="4"/>
        <v>132.8</v>
      </c>
      <c r="L167" s="11"/>
      <c r="M167" s="183"/>
      <c r="N167" s="35"/>
    </row>
    <row r="168" spans="1:14" ht="81.75" customHeight="1">
      <c r="A168" s="59"/>
      <c r="B168" s="60"/>
      <c r="C168" s="49"/>
      <c r="D168" s="76"/>
      <c r="E168" s="76"/>
      <c r="F168" s="76"/>
      <c r="G168" s="11" t="s">
        <v>223</v>
      </c>
      <c r="H168" s="13" t="s">
        <v>7</v>
      </c>
      <c r="I168" s="138">
        <v>1350</v>
      </c>
      <c r="J168" s="138">
        <v>1355</v>
      </c>
      <c r="K168" s="135">
        <f t="shared" si="4"/>
        <v>100.37037037037038</v>
      </c>
      <c r="L168" s="11"/>
      <c r="M168" s="183"/>
      <c r="N168" s="35"/>
    </row>
    <row r="169" spans="1:14" ht="84" customHeight="1">
      <c r="A169" s="59"/>
      <c r="B169" s="60"/>
      <c r="C169" s="49"/>
      <c r="D169" s="76"/>
      <c r="E169" s="76"/>
      <c r="F169" s="76"/>
      <c r="G169" s="11" t="s">
        <v>221</v>
      </c>
      <c r="H169" s="13" t="s">
        <v>7</v>
      </c>
      <c r="I169" s="138">
        <v>750</v>
      </c>
      <c r="J169" s="138">
        <v>758</v>
      </c>
      <c r="K169" s="135">
        <f t="shared" si="4"/>
        <v>101.06666666666666</v>
      </c>
      <c r="L169" s="11"/>
      <c r="M169" s="183"/>
      <c r="N169" s="35"/>
    </row>
    <row r="170" spans="1:14" ht="44.25" customHeight="1">
      <c r="A170" s="59"/>
      <c r="B170" s="60"/>
      <c r="C170" s="49"/>
      <c r="D170" s="76"/>
      <c r="E170" s="76"/>
      <c r="F170" s="76"/>
      <c r="G170" s="11" t="s">
        <v>48</v>
      </c>
      <c r="H170" s="13" t="s">
        <v>8</v>
      </c>
      <c r="I170" s="138">
        <v>550</v>
      </c>
      <c r="J170" s="138">
        <v>566</v>
      </c>
      <c r="K170" s="135">
        <f t="shared" si="4"/>
        <v>102.9090909090909</v>
      </c>
      <c r="L170" s="11"/>
      <c r="M170" s="183"/>
      <c r="N170" s="35"/>
    </row>
    <row r="171" spans="1:14" ht="44.25" customHeight="1">
      <c r="A171" s="234">
        <v>20</v>
      </c>
      <c r="B171" s="236" t="s">
        <v>217</v>
      </c>
      <c r="C171" s="5" t="s">
        <v>31</v>
      </c>
      <c r="D171" s="31">
        <f>D172</f>
        <v>304.468</v>
      </c>
      <c r="E171" s="41">
        <f>E172</f>
        <v>304.468</v>
      </c>
      <c r="F171" s="138">
        <f>E171/D171*100</f>
        <v>100</v>
      </c>
      <c r="G171" s="11"/>
      <c r="H171" s="13"/>
      <c r="I171" s="138"/>
      <c r="J171" s="13"/>
      <c r="K171" s="135">
        <f>AVERAGE(K172)</f>
        <v>100</v>
      </c>
      <c r="L171" s="139">
        <f>K171/F171</f>
        <v>1</v>
      </c>
      <c r="M171" s="139" t="s">
        <v>14</v>
      </c>
      <c r="N171" s="35"/>
    </row>
    <row r="172" spans="1:14" ht="67.5" customHeight="1">
      <c r="A172" s="235"/>
      <c r="B172" s="237"/>
      <c r="C172" s="141" t="s">
        <v>30</v>
      </c>
      <c r="D172" s="142">
        <v>304.468</v>
      </c>
      <c r="E172" s="180">
        <v>304.468</v>
      </c>
      <c r="F172" s="118">
        <f>E172/D172*100</f>
        <v>100</v>
      </c>
      <c r="G172" s="11" t="s">
        <v>218</v>
      </c>
      <c r="H172" s="13" t="s">
        <v>8</v>
      </c>
      <c r="I172" s="138">
        <v>1</v>
      </c>
      <c r="J172" s="13">
        <v>1</v>
      </c>
      <c r="K172" s="135">
        <f>J172/I172*100</f>
        <v>100</v>
      </c>
      <c r="L172" s="139"/>
      <c r="M172" s="139"/>
      <c r="N172" s="35"/>
    </row>
    <row r="173" spans="1:14" ht="17.25" customHeight="1">
      <c r="A173" s="245" t="s">
        <v>26</v>
      </c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7"/>
      <c r="N173" s="35"/>
    </row>
    <row r="174" spans="1:14" ht="41.25" customHeight="1">
      <c r="A174" s="232" t="s">
        <v>171</v>
      </c>
      <c r="B174" s="226" t="s">
        <v>85</v>
      </c>
      <c r="C174" s="5" t="s">
        <v>31</v>
      </c>
      <c r="D174" s="28">
        <f>D175</f>
        <v>1836.859</v>
      </c>
      <c r="E174" s="187">
        <f>E175</f>
        <v>1810.936</v>
      </c>
      <c r="F174" s="7">
        <f>E174/D174*100</f>
        <v>98.5887321781367</v>
      </c>
      <c r="G174" s="2"/>
      <c r="H174" s="4"/>
      <c r="I174" s="4"/>
      <c r="J174" s="4"/>
      <c r="K174" s="124">
        <f>AVERAGE(K175:K183)</f>
        <v>106.03174603174604</v>
      </c>
      <c r="L174" s="124">
        <f>K174/F174</f>
        <v>1.0754955834117108</v>
      </c>
      <c r="M174" s="125" t="s">
        <v>14</v>
      </c>
      <c r="N174" s="35"/>
    </row>
    <row r="175" spans="1:14" ht="69.75" customHeight="1">
      <c r="A175" s="233"/>
      <c r="B175" s="227"/>
      <c r="C175" s="8" t="s">
        <v>30</v>
      </c>
      <c r="D175" s="9">
        <v>1836.859</v>
      </c>
      <c r="E175" s="188">
        <v>1810.936</v>
      </c>
      <c r="F175" s="5"/>
      <c r="G175" s="12" t="s">
        <v>141</v>
      </c>
      <c r="H175" s="4" t="s">
        <v>8</v>
      </c>
      <c r="I175" s="4">
        <v>10</v>
      </c>
      <c r="J175" s="4">
        <v>10</v>
      </c>
      <c r="K175" s="121">
        <f aca="true" t="shared" si="5" ref="K175:K180">J175/I175*100</f>
        <v>100</v>
      </c>
      <c r="L175" s="120"/>
      <c r="M175" s="120"/>
      <c r="N175" s="1"/>
    </row>
    <row r="176" spans="1:14" ht="81" customHeight="1">
      <c r="A176" s="233"/>
      <c r="B176" s="227"/>
      <c r="C176" s="107"/>
      <c r="D176" s="107"/>
      <c r="E176" s="107"/>
      <c r="F176" s="107"/>
      <c r="G176" s="12" t="s">
        <v>86</v>
      </c>
      <c r="H176" s="4" t="s">
        <v>8</v>
      </c>
      <c r="I176" s="13">
        <v>1</v>
      </c>
      <c r="J176" s="4">
        <v>1</v>
      </c>
      <c r="K176" s="135">
        <f t="shared" si="5"/>
        <v>100</v>
      </c>
      <c r="L176" s="120"/>
      <c r="M176" s="121"/>
      <c r="N176" s="1"/>
    </row>
    <row r="177" spans="1:14" ht="70.5" customHeight="1">
      <c r="A177" s="233"/>
      <c r="B177" s="227"/>
      <c r="C177" s="108"/>
      <c r="D177" s="108"/>
      <c r="E177" s="108"/>
      <c r="F177" s="108"/>
      <c r="G177" s="39" t="s">
        <v>87</v>
      </c>
      <c r="H177" s="4" t="s">
        <v>8</v>
      </c>
      <c r="I177" s="15">
        <v>2</v>
      </c>
      <c r="J177" s="4">
        <v>2</v>
      </c>
      <c r="K177" s="121">
        <f t="shared" si="5"/>
        <v>100</v>
      </c>
      <c r="L177" s="138"/>
      <c r="M177" s="138"/>
      <c r="N177" s="1"/>
    </row>
    <row r="178" spans="1:14" ht="43.5" customHeight="1">
      <c r="A178" s="101"/>
      <c r="B178" s="60"/>
      <c r="C178" s="107"/>
      <c r="D178" s="107"/>
      <c r="E178" s="107"/>
      <c r="F178" s="107"/>
      <c r="G178" s="12" t="s">
        <v>45</v>
      </c>
      <c r="H178" s="4" t="s">
        <v>10</v>
      </c>
      <c r="I178" s="15">
        <v>70</v>
      </c>
      <c r="J178" s="4">
        <v>108</v>
      </c>
      <c r="K178" s="121">
        <f t="shared" si="5"/>
        <v>154.2857142857143</v>
      </c>
      <c r="L178" s="138"/>
      <c r="M178" s="138"/>
      <c r="N178" s="1"/>
    </row>
    <row r="179" spans="1:14" ht="47.25" customHeight="1">
      <c r="A179" s="101"/>
      <c r="B179" s="60"/>
      <c r="C179" s="44"/>
      <c r="D179" s="44"/>
      <c r="E179" s="44"/>
      <c r="F179" s="44"/>
      <c r="G179" s="12" t="s">
        <v>238</v>
      </c>
      <c r="H179" s="4" t="s">
        <v>8</v>
      </c>
      <c r="I179" s="15">
        <v>2</v>
      </c>
      <c r="J179" s="4">
        <v>2</v>
      </c>
      <c r="K179" s="121">
        <f t="shared" si="5"/>
        <v>100</v>
      </c>
      <c r="L179" s="138"/>
      <c r="M179" s="138"/>
      <c r="N179" s="1"/>
    </row>
    <row r="180" spans="1:14" ht="69.75" customHeight="1">
      <c r="A180" s="102"/>
      <c r="B180" s="63"/>
      <c r="C180" s="44"/>
      <c r="D180" s="44"/>
      <c r="E180" s="44"/>
      <c r="F180" s="44"/>
      <c r="G180" s="2" t="s">
        <v>88</v>
      </c>
      <c r="H180" s="4" t="s">
        <v>8</v>
      </c>
      <c r="I180" s="15">
        <v>2</v>
      </c>
      <c r="J180" s="17">
        <v>2</v>
      </c>
      <c r="K180" s="121">
        <f t="shared" si="5"/>
        <v>100</v>
      </c>
      <c r="L180" s="138"/>
      <c r="M180" s="138"/>
      <c r="N180" s="1"/>
    </row>
    <row r="181" spans="1:14" ht="60" customHeight="1">
      <c r="A181" s="109"/>
      <c r="B181" s="95"/>
      <c r="C181" s="106"/>
      <c r="D181" s="106"/>
      <c r="E181" s="106"/>
      <c r="F181" s="106"/>
      <c r="G181" s="144" t="s">
        <v>142</v>
      </c>
      <c r="H181" s="33" t="s">
        <v>8</v>
      </c>
      <c r="I181" s="190">
        <v>7</v>
      </c>
      <c r="J181" s="38">
        <v>7</v>
      </c>
      <c r="K181" s="119">
        <f>J181/I181*100</f>
        <v>100</v>
      </c>
      <c r="L181" s="136"/>
      <c r="M181" s="136"/>
      <c r="N181" s="1"/>
    </row>
    <row r="182" spans="1:14" ht="70.5" customHeight="1">
      <c r="A182" s="110"/>
      <c r="B182" s="93"/>
      <c r="C182" s="44"/>
      <c r="D182" s="44"/>
      <c r="E182" s="44"/>
      <c r="F182" s="44"/>
      <c r="G182" s="2" t="s">
        <v>239</v>
      </c>
      <c r="H182" s="4" t="s">
        <v>8</v>
      </c>
      <c r="I182" s="4">
        <v>2</v>
      </c>
      <c r="J182" s="4">
        <v>2</v>
      </c>
      <c r="K182" s="121">
        <f>J182/I182*100</f>
        <v>100</v>
      </c>
      <c r="L182" s="120"/>
      <c r="M182" s="120"/>
      <c r="N182" s="1"/>
    </row>
    <row r="183" spans="1:14" ht="59.25" customHeight="1">
      <c r="A183" s="109"/>
      <c r="B183" s="95"/>
      <c r="C183" s="76"/>
      <c r="D183" s="76"/>
      <c r="E183" s="76"/>
      <c r="F183" s="76"/>
      <c r="G183" s="11" t="s">
        <v>240</v>
      </c>
      <c r="H183" s="13" t="s">
        <v>8</v>
      </c>
      <c r="I183" s="15">
        <v>2</v>
      </c>
      <c r="J183" s="13">
        <v>2</v>
      </c>
      <c r="K183" s="135">
        <f>J183/I183*100</f>
        <v>100</v>
      </c>
      <c r="L183" s="138"/>
      <c r="M183" s="138"/>
      <c r="N183" s="1"/>
    </row>
    <row r="184" spans="1:14" ht="44.25" customHeight="1">
      <c r="A184" s="232" t="s">
        <v>237</v>
      </c>
      <c r="B184" s="226" t="s">
        <v>103</v>
      </c>
      <c r="C184" s="5" t="s">
        <v>31</v>
      </c>
      <c r="D184" s="28">
        <f>D185</f>
        <v>522</v>
      </c>
      <c r="E184" s="28">
        <f>E185</f>
        <v>485.015</v>
      </c>
      <c r="F184" s="7">
        <f>E184/D184*100</f>
        <v>92.91475095785441</v>
      </c>
      <c r="G184" s="87"/>
      <c r="H184" s="17"/>
      <c r="I184" s="17"/>
      <c r="J184" s="17"/>
      <c r="K184" s="124">
        <f>AVERAGE(K185:K185)</f>
        <v>100</v>
      </c>
      <c r="L184" s="124">
        <f>K184/F184</f>
        <v>1.076255373545148</v>
      </c>
      <c r="M184" s="125" t="s">
        <v>14</v>
      </c>
      <c r="N184" s="1"/>
    </row>
    <row r="185" spans="1:14" ht="49.5" customHeight="1">
      <c r="A185" s="233"/>
      <c r="B185" s="227"/>
      <c r="C185" s="8" t="s">
        <v>30</v>
      </c>
      <c r="D185" s="9">
        <v>522</v>
      </c>
      <c r="E185" s="188">
        <v>485.015</v>
      </c>
      <c r="F185" s="5"/>
      <c r="G185" s="12" t="s">
        <v>172</v>
      </c>
      <c r="H185" s="15" t="s">
        <v>6</v>
      </c>
      <c r="I185" s="15">
        <v>61</v>
      </c>
      <c r="J185" s="15">
        <v>61</v>
      </c>
      <c r="K185" s="121">
        <f>J185/I185*100</f>
        <v>100</v>
      </c>
      <c r="L185" s="138"/>
      <c r="M185" s="138"/>
      <c r="N185" s="1"/>
    </row>
    <row r="186" spans="1:14" ht="27" customHeight="1">
      <c r="A186" s="229" t="s">
        <v>27</v>
      </c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1"/>
      <c r="N186" s="1"/>
    </row>
    <row r="187" spans="1:14" ht="49.5" customHeight="1">
      <c r="A187" s="262">
        <v>23</v>
      </c>
      <c r="B187" s="281" t="s">
        <v>101</v>
      </c>
      <c r="C187" s="5" t="s">
        <v>31</v>
      </c>
      <c r="D187" s="28">
        <f>D188+D189</f>
        <v>120</v>
      </c>
      <c r="E187" s="187">
        <f>E188+E189</f>
        <v>120</v>
      </c>
      <c r="F187" s="7">
        <f>E187/D187*100</f>
        <v>100</v>
      </c>
      <c r="G187" s="14"/>
      <c r="H187" s="14"/>
      <c r="I187" s="14"/>
      <c r="J187" s="14"/>
      <c r="K187" s="124">
        <f>AVERAGE(K188:K189)</f>
        <v>90</v>
      </c>
      <c r="L187" s="124">
        <f>K187/F187</f>
        <v>0.9</v>
      </c>
      <c r="M187" s="125" t="s">
        <v>144</v>
      </c>
      <c r="N187" s="1"/>
    </row>
    <row r="188" spans="1:14" ht="78" customHeight="1">
      <c r="A188" s="263"/>
      <c r="B188" s="282"/>
      <c r="C188" s="8" t="s">
        <v>30</v>
      </c>
      <c r="D188" s="9">
        <v>120</v>
      </c>
      <c r="E188" s="188">
        <v>120</v>
      </c>
      <c r="F188" s="5"/>
      <c r="G188" s="12" t="s">
        <v>0</v>
      </c>
      <c r="H188" s="15" t="s">
        <v>6</v>
      </c>
      <c r="I188" s="17">
        <v>63</v>
      </c>
      <c r="J188" s="17">
        <v>63</v>
      </c>
      <c r="K188" s="121">
        <f>J188/I188*100</f>
        <v>100</v>
      </c>
      <c r="L188" s="120"/>
      <c r="M188" s="189"/>
      <c r="N188" s="35"/>
    </row>
    <row r="189" spans="1:14" ht="67.5" customHeight="1">
      <c r="A189" s="263"/>
      <c r="B189" s="282"/>
      <c r="C189" s="111"/>
      <c r="D189" s="61"/>
      <c r="E189" s="61"/>
      <c r="F189" s="44"/>
      <c r="G189" s="144" t="s">
        <v>102</v>
      </c>
      <c r="H189" s="4" t="s">
        <v>13</v>
      </c>
      <c r="I189" s="4">
        <v>65</v>
      </c>
      <c r="J189" s="4">
        <v>52</v>
      </c>
      <c r="K189" s="121">
        <f>J189/I189*100</f>
        <v>80</v>
      </c>
      <c r="L189" s="120"/>
      <c r="M189" s="189"/>
      <c r="N189" s="35"/>
    </row>
    <row r="190" spans="1:14" ht="24.75" customHeight="1">
      <c r="A190" s="229" t="s">
        <v>16</v>
      </c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1"/>
      <c r="N190" s="35"/>
    </row>
    <row r="191" spans="1:14" ht="43.5" customHeight="1">
      <c r="A191" s="234">
        <v>24</v>
      </c>
      <c r="B191" s="264" t="s">
        <v>146</v>
      </c>
      <c r="C191" s="5" t="s">
        <v>31</v>
      </c>
      <c r="D191" s="28">
        <f>D192</f>
        <v>3620</v>
      </c>
      <c r="E191" s="28">
        <f>E192</f>
        <v>3620</v>
      </c>
      <c r="F191" s="7">
        <f>E191/D191*100</f>
        <v>100</v>
      </c>
      <c r="G191" s="14"/>
      <c r="H191" s="14"/>
      <c r="I191" s="14"/>
      <c r="J191" s="14"/>
      <c r="K191" s="124">
        <f>AVERAGE(K192)</f>
        <v>100</v>
      </c>
      <c r="L191" s="124">
        <f>K191/F191</f>
        <v>1</v>
      </c>
      <c r="M191" s="125" t="s">
        <v>14</v>
      </c>
      <c r="N191" s="35"/>
    </row>
    <row r="192" spans="1:14" ht="39" customHeight="1">
      <c r="A192" s="261"/>
      <c r="B192" s="265"/>
      <c r="C192" s="8" t="s">
        <v>30</v>
      </c>
      <c r="D192" s="9">
        <v>3620</v>
      </c>
      <c r="E192" s="9">
        <v>3620</v>
      </c>
      <c r="F192" s="146"/>
      <c r="G192" s="2" t="s">
        <v>61</v>
      </c>
      <c r="H192" s="4" t="s">
        <v>8</v>
      </c>
      <c r="I192" s="120">
        <v>3</v>
      </c>
      <c r="J192" s="4">
        <v>3</v>
      </c>
      <c r="K192" s="121">
        <f>J192/I192*100</f>
        <v>100</v>
      </c>
      <c r="L192" s="14"/>
      <c r="M192" s="14"/>
      <c r="N192" s="35"/>
    </row>
    <row r="193" spans="1:14" ht="42" customHeight="1">
      <c r="A193" s="280">
        <v>25</v>
      </c>
      <c r="B193" s="279" t="s">
        <v>62</v>
      </c>
      <c r="C193" s="5" t="s">
        <v>31</v>
      </c>
      <c r="D193" s="28">
        <f>D194+D195</f>
        <v>1521.963</v>
      </c>
      <c r="E193" s="28">
        <f>E194+E195</f>
        <v>991.963</v>
      </c>
      <c r="F193" s="7">
        <f>E193/D193*100</f>
        <v>65.17655159816631</v>
      </c>
      <c r="G193" s="8"/>
      <c r="H193" s="14"/>
      <c r="I193" s="14"/>
      <c r="J193" s="14"/>
      <c r="K193" s="124">
        <f>AVERAGE(K194:K195)</f>
        <v>50</v>
      </c>
      <c r="L193" s="124">
        <f>K193/F193</f>
        <v>0.7671470609286839</v>
      </c>
      <c r="M193" s="14" t="s">
        <v>144</v>
      </c>
      <c r="N193" s="35"/>
    </row>
    <row r="194" spans="1:14" ht="168" customHeight="1">
      <c r="A194" s="280"/>
      <c r="B194" s="279"/>
      <c r="C194" s="8" t="s">
        <v>30</v>
      </c>
      <c r="D194" s="9">
        <v>991.963</v>
      </c>
      <c r="E194" s="9">
        <v>991.963</v>
      </c>
      <c r="F194" s="78"/>
      <c r="G194" s="8" t="s">
        <v>63</v>
      </c>
      <c r="H194" s="4" t="s">
        <v>6</v>
      </c>
      <c r="I194" s="120" t="s">
        <v>205</v>
      </c>
      <c r="J194" s="4">
        <v>47.83</v>
      </c>
      <c r="K194" s="121">
        <v>100</v>
      </c>
      <c r="L194" s="14"/>
      <c r="M194" s="14"/>
      <c r="N194" s="35"/>
    </row>
    <row r="195" spans="1:14" ht="129.75" customHeight="1">
      <c r="A195" s="139"/>
      <c r="B195" s="151"/>
      <c r="C195" s="8" t="s">
        <v>30</v>
      </c>
      <c r="D195" s="31">
        <v>530</v>
      </c>
      <c r="E195" s="41">
        <v>0</v>
      </c>
      <c r="F195" s="80"/>
      <c r="G195" s="11" t="s">
        <v>176</v>
      </c>
      <c r="H195" s="13" t="s">
        <v>6</v>
      </c>
      <c r="I195" s="138" t="s">
        <v>216</v>
      </c>
      <c r="J195" s="13">
        <v>0</v>
      </c>
      <c r="K195" s="135">
        <v>0</v>
      </c>
      <c r="L195" s="139"/>
      <c r="M195" s="139"/>
      <c r="N195" s="35"/>
    </row>
    <row r="196" spans="1:13" ht="32.25" customHeight="1">
      <c r="A196" s="260" t="s">
        <v>50</v>
      </c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</row>
    <row r="197" spans="1:2" s="114" customFormat="1" ht="13.5" customHeight="1">
      <c r="A197" s="216" t="s">
        <v>49</v>
      </c>
      <c r="B197" s="114" t="s">
        <v>259</v>
      </c>
    </row>
    <row r="198" spans="1:2" s="114" customFormat="1" ht="13.5" customHeight="1">
      <c r="A198" s="216" t="s">
        <v>49</v>
      </c>
      <c r="B198" s="114" t="s">
        <v>258</v>
      </c>
    </row>
    <row r="199" spans="1:2" s="114" customFormat="1" ht="17.25" customHeight="1">
      <c r="A199" s="216" t="s">
        <v>49</v>
      </c>
      <c r="B199" s="114" t="s">
        <v>263</v>
      </c>
    </row>
    <row r="200" spans="1:21" ht="38.25" customHeight="1">
      <c r="A200" s="185"/>
      <c r="B200" s="222" t="s">
        <v>270</v>
      </c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32"/>
      <c r="O200" s="32"/>
      <c r="P200" s="32"/>
      <c r="Q200" s="32"/>
      <c r="R200" s="32"/>
      <c r="S200" s="32"/>
      <c r="T200" s="32"/>
      <c r="U200" s="32"/>
    </row>
    <row r="201" spans="1:21" ht="39" customHeight="1">
      <c r="A201" s="185"/>
      <c r="B201" s="222" t="s">
        <v>267</v>
      </c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32"/>
      <c r="O201" s="32"/>
      <c r="P201" s="32"/>
      <c r="Q201" s="32"/>
      <c r="R201" s="32"/>
      <c r="S201" s="32"/>
      <c r="T201" s="32"/>
      <c r="U201" s="32"/>
    </row>
    <row r="202" spans="1:21" ht="42" customHeight="1">
      <c r="A202" s="185"/>
      <c r="B202" s="219" t="s">
        <v>265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32"/>
      <c r="O202" s="32"/>
      <c r="P202" s="32"/>
      <c r="Q202" s="32"/>
      <c r="R202" s="32"/>
      <c r="S202" s="32"/>
      <c r="T202" s="32"/>
      <c r="U202" s="32"/>
    </row>
    <row r="203" spans="1:21" ht="37.5" customHeight="1">
      <c r="A203" s="185"/>
      <c r="B203" s="219" t="s">
        <v>266</v>
      </c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32"/>
      <c r="O203" s="32"/>
      <c r="P203" s="32"/>
      <c r="Q203" s="32"/>
      <c r="R203" s="32"/>
      <c r="S203" s="32"/>
      <c r="T203" s="32"/>
      <c r="U203" s="32"/>
    </row>
    <row r="204" spans="1:21" s="114" customFormat="1" ht="19.5" customHeight="1">
      <c r="A204" s="217" t="s">
        <v>49</v>
      </c>
      <c r="B204" s="222" t="s">
        <v>260</v>
      </c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18"/>
      <c r="O204" s="218"/>
      <c r="P204" s="218"/>
      <c r="Q204" s="218"/>
      <c r="R204" s="218"/>
      <c r="S204" s="218"/>
      <c r="T204" s="218"/>
      <c r="U204" s="218"/>
    </row>
    <row r="205" spans="1:13" ht="15" customHeight="1">
      <c r="A205" s="186"/>
      <c r="B205" s="219" t="s">
        <v>261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</row>
    <row r="206" spans="2:13" s="114" customFormat="1" ht="32.25" customHeight="1">
      <c r="B206" s="219" t="s">
        <v>271</v>
      </c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</row>
    <row r="207" spans="1:13" ht="27.75" customHeight="1">
      <c r="A207" s="186"/>
      <c r="B207" s="219" t="s">
        <v>262</v>
      </c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</row>
    <row r="208" spans="1:13" ht="42" customHeight="1">
      <c r="A208" s="186"/>
      <c r="B208" s="219" t="s">
        <v>264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</row>
    <row r="209" spans="2:12" ht="48.75" customHeight="1">
      <c r="B209" s="26" t="s">
        <v>174</v>
      </c>
      <c r="C209" s="26"/>
      <c r="D209" s="26"/>
      <c r="E209" s="26"/>
      <c r="F209" s="26"/>
      <c r="G209" s="26"/>
      <c r="H209" s="26"/>
      <c r="I209" s="259" t="s">
        <v>175</v>
      </c>
      <c r="J209" s="259"/>
      <c r="K209" s="259"/>
      <c r="L209" s="259"/>
    </row>
    <row r="212" spans="3:4" ht="12.75">
      <c r="C212" s="214"/>
      <c r="D212" s="215"/>
    </row>
  </sheetData>
  <sheetProtection/>
  <mergeCells count="99">
    <mergeCell ref="A98:A101"/>
    <mergeCell ref="A72:M72"/>
    <mergeCell ref="A56:M56"/>
    <mergeCell ref="B73:B74"/>
    <mergeCell ref="C14:F15"/>
    <mergeCell ref="A45:A47"/>
    <mergeCell ref="B45:B47"/>
    <mergeCell ref="B80:B81"/>
    <mergeCell ref="A85:A86"/>
    <mergeCell ref="B85:B86"/>
    <mergeCell ref="B202:M202"/>
    <mergeCell ref="B203:M203"/>
    <mergeCell ref="A129:A136"/>
    <mergeCell ref="A10:A15"/>
    <mergeCell ref="B10:B15"/>
    <mergeCell ref="B57:B71"/>
    <mergeCell ref="A57:A71"/>
    <mergeCell ref="B106:B109"/>
    <mergeCell ref="A106:A109"/>
    <mergeCell ref="A79:M79"/>
    <mergeCell ref="B200:M200"/>
    <mergeCell ref="B193:B194"/>
    <mergeCell ref="A193:A194"/>
    <mergeCell ref="B187:B189"/>
    <mergeCell ref="A187:A189"/>
    <mergeCell ref="A1:M1"/>
    <mergeCell ref="H2:J2"/>
    <mergeCell ref="A2:A3"/>
    <mergeCell ref="F2:F3"/>
    <mergeCell ref="K2:K3"/>
    <mergeCell ref="G2:G3"/>
    <mergeCell ref="B2:B3"/>
    <mergeCell ref="C2:E2"/>
    <mergeCell ref="A5:M5"/>
    <mergeCell ref="M2:M3"/>
    <mergeCell ref="L2:L3"/>
    <mergeCell ref="B6:B9"/>
    <mergeCell ref="A75:A76"/>
    <mergeCell ref="A6:A9"/>
    <mergeCell ref="B53:B55"/>
    <mergeCell ref="B21:B27"/>
    <mergeCell ref="A52:M52"/>
    <mergeCell ref="A53:A55"/>
    <mergeCell ref="A73:A74"/>
    <mergeCell ref="A91:M91"/>
    <mergeCell ref="B98:B101"/>
    <mergeCell ref="A97:M97"/>
    <mergeCell ref="B92:B96"/>
    <mergeCell ref="B174:B177"/>
    <mergeCell ref="B140:B141"/>
    <mergeCell ref="A92:A96"/>
    <mergeCell ref="A119:A122"/>
    <mergeCell ref="B119:B122"/>
    <mergeCell ref="G130:G131"/>
    <mergeCell ref="I209:L209"/>
    <mergeCell ref="A173:M173"/>
    <mergeCell ref="A157:M157"/>
    <mergeCell ref="A196:M196"/>
    <mergeCell ref="A191:A192"/>
    <mergeCell ref="A162:A165"/>
    <mergeCell ref="A174:A177"/>
    <mergeCell ref="B205:M205"/>
    <mergeCell ref="B191:B192"/>
    <mergeCell ref="A190:M190"/>
    <mergeCell ref="B208:M208"/>
    <mergeCell ref="B204:M204"/>
    <mergeCell ref="A102:A105"/>
    <mergeCell ref="B102:B105"/>
    <mergeCell ref="B110:B111"/>
    <mergeCell ref="A110:A111"/>
    <mergeCell ref="A113:A118"/>
    <mergeCell ref="A152:M152"/>
    <mergeCell ref="A137:A139"/>
    <mergeCell ref="A140:A141"/>
    <mergeCell ref="H130:H131"/>
    <mergeCell ref="I130:I131"/>
    <mergeCell ref="B129:B136"/>
    <mergeCell ref="A128:M128"/>
    <mergeCell ref="K130:K131"/>
    <mergeCell ref="L130:L131"/>
    <mergeCell ref="J130:J131"/>
    <mergeCell ref="A171:A172"/>
    <mergeCell ref="B171:B172"/>
    <mergeCell ref="A154:A156"/>
    <mergeCell ref="B113:B118"/>
    <mergeCell ref="B123:B125"/>
    <mergeCell ref="A123:A125"/>
    <mergeCell ref="B137:B139"/>
    <mergeCell ref="B154:B156"/>
    <mergeCell ref="B206:M206"/>
    <mergeCell ref="B207:M207"/>
    <mergeCell ref="B201:M201"/>
    <mergeCell ref="M130:M131"/>
    <mergeCell ref="A158:A160"/>
    <mergeCell ref="B162:B165"/>
    <mergeCell ref="B158:B160"/>
    <mergeCell ref="B184:B185"/>
    <mergeCell ref="A186:M186"/>
    <mergeCell ref="A184:A185"/>
  </mergeCells>
  <printOptions/>
  <pageMargins left="0" right="0" top="0.1968503937007874" bottom="0" header="0" footer="0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2024-03-19T07:20:01Z</cp:lastPrinted>
  <dcterms:created xsi:type="dcterms:W3CDTF">2010-12-27T05:18:51Z</dcterms:created>
  <dcterms:modified xsi:type="dcterms:W3CDTF">2024-03-19T07:42:54Z</dcterms:modified>
  <cp:category/>
  <cp:version/>
  <cp:contentType/>
  <cp:contentStatus/>
</cp:coreProperties>
</file>